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dtakai\Downloads\"/>
    </mc:Choice>
  </mc:AlternateContent>
  <xr:revisionPtr revIDLastSave="0" documentId="13_ncr:8001_{2C15B533-3033-4DDD-A15D-F06C1E6332E9}" xr6:coauthVersionLast="46" xr6:coauthVersionMax="46" xr10:uidLastSave="{00000000-0000-0000-0000-000000000000}"/>
  <bookViews>
    <workbookView xWindow="28680" yWindow="-6240" windowWidth="29040" windowHeight="15840" tabRatio="784" xr2:uid="{00000000-000D-0000-FFFF-FFFF00000000}"/>
  </bookViews>
  <sheets>
    <sheet name="Navigation" sheetId="82" r:id="rId1"/>
    <sheet name="Q1-b" sheetId="83" r:id="rId2"/>
    <sheet name="Q2-bii" sheetId="84" r:id="rId3"/>
    <sheet name="Q2-ci" sheetId="85" r:id="rId4"/>
    <sheet name="Q3-aii" sheetId="86" r:id="rId5"/>
    <sheet name="Q5-bi" sheetId="87" r:id="rId6"/>
    <sheet name="Q5-bii" sheetId="90" r:id="rId7"/>
    <sheet name="Q5-ci" sheetId="88" r:id="rId8"/>
    <sheet name="Q5-di" sheetId="89" r:id="rId9"/>
    <sheet name="Q5-dii" sheetId="91" r:id="rId10"/>
    <sheet name="Q6-ci" sheetId="92" r:id="rId11"/>
    <sheet name="Q6-di" sheetId="93" r:id="rId12"/>
    <sheet name="Q7-di" sheetId="95" r:id="rId13"/>
    <sheet name="Q7-dii" sheetId="96" r:id="rId14"/>
    <sheet name="Case Study Exhibits --&gt;" sheetId="55" r:id="rId15"/>
    <sheet name="BJA Sect 2.7 Exh A" sheetId="42" r:id="rId16"/>
    <sheet name="BJA Sect 2.7 Exh B" sheetId="43" r:id="rId17"/>
    <sheet name="BJA Sect 2.7 Exh C" sheetId="44" r:id="rId18"/>
    <sheet name="BJA Sect 2.7 Exh E" sheetId="79" r:id="rId19"/>
    <sheet name="BJT Sect 3.5 Exh A" sheetId="45" r:id="rId20"/>
    <sheet name="BJT Sect 3.5 Exh B" sheetId="46" r:id="rId21"/>
    <sheet name="BJT Sect 3.5 Exh C" sheetId="47" r:id="rId22"/>
    <sheet name="Frenz Sect 4.5 Exh C" sheetId="56" r:id="rId23"/>
    <sheet name="Big Ben Sect 5.5 IS" sheetId="57" r:id="rId24"/>
    <sheet name="Big Ben Sect 5.5 BS" sheetId="58" r:id="rId25"/>
    <sheet name="Darwin Sect 6.7.1" sheetId="77" r:id="rId26"/>
    <sheet name="Darwin Sect 6.8 Exh A" sheetId="59" r:id="rId27"/>
    <sheet name="Darwin Sect 6.8 Exh B" sheetId="60" r:id="rId28"/>
    <sheet name="Snappy Sect 7.4" sheetId="53" r:id="rId29"/>
    <sheet name="SEA Sect 8.6" sheetId="54" r:id="rId30"/>
  </sheets>
  <externalReferences>
    <externalReference r:id="rId31"/>
    <externalReference r:id="rId32"/>
    <externalReference r:id="rId33"/>
    <externalReference r:id="rId34"/>
  </externalReferences>
  <definedNames>
    <definedName name="CognitiveLevels">'[1]syllabus list'!$C$71:$C$74</definedName>
    <definedName name="FD_Multiple">[2]Inputs!$B$4</definedName>
    <definedName name="LOList">'[1]syllabus list'!$A$70:$A$88</definedName>
    <definedName name="Q_sources">[3]sample1!$B$9:$B$18</definedName>
    <definedName name="Start_Year">'[4]Inputs and Risk Scenarios'!$M$1</definedName>
    <definedName name="SyllabusListing">'[1]syllabus list'!$B$4:$B$67</definedName>
    <definedName name="Year1">[2]Inputs!$B$1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82" l="1"/>
  <c r="A15" i="82"/>
  <c r="A14" i="82"/>
  <c r="A13" i="82"/>
  <c r="N1" i="96"/>
  <c r="N1" i="95"/>
  <c r="N1" i="93" l="1"/>
  <c r="N1" i="92"/>
  <c r="A12" i="82"/>
  <c r="N1" i="91"/>
  <c r="A11" i="82"/>
  <c r="A10" i="82"/>
  <c r="A9" i="82"/>
  <c r="A8" i="82"/>
  <c r="N1" i="90"/>
  <c r="A7" i="82" l="1"/>
  <c r="A6" i="82"/>
  <c r="A4" i="82"/>
  <c r="N1" i="83"/>
  <c r="N1" i="84"/>
  <c r="N1" i="85"/>
  <c r="N1" i="86"/>
  <c r="N1" i="87"/>
  <c r="N1" i="88"/>
  <c r="N1" i="89"/>
  <c r="E26" i="85"/>
  <c r="D26" i="85"/>
  <c r="C26" i="85"/>
  <c r="E25" i="85"/>
  <c r="D25" i="85"/>
  <c r="C25" i="85"/>
  <c r="B25" i="85"/>
  <c r="E24" i="85"/>
  <c r="D24" i="85"/>
  <c r="D23" i="85"/>
  <c r="N1" i="54" l="1"/>
  <c r="N1" i="53"/>
  <c r="N1" i="60"/>
  <c r="N1" i="59"/>
  <c r="N1" i="77"/>
  <c r="N1" i="58"/>
  <c r="N1" i="57"/>
  <c r="N1" i="56"/>
  <c r="N1" i="47"/>
  <c r="N1" i="46"/>
  <c r="N1" i="45"/>
  <c r="N1" i="79"/>
  <c r="N1" i="44"/>
  <c r="N1" i="43"/>
  <c r="N1" i="42"/>
  <c r="C14" i="82"/>
  <c r="C7" i="82"/>
  <c r="C6" i="82"/>
  <c r="C5" i="82"/>
  <c r="C4" i="82"/>
  <c r="C8" i="82"/>
  <c r="C9" i="82"/>
  <c r="C10" i="82"/>
  <c r="C18" i="82"/>
  <c r="C17" i="82"/>
  <c r="C16" i="82"/>
  <c r="C15" i="82"/>
  <c r="C11" i="82"/>
  <c r="C12" i="82"/>
  <c r="C13" i="82"/>
  <c r="A5" i="82"/>
</calcChain>
</file>

<file path=xl/sharedStrings.xml><?xml version="1.0" encoding="utf-8"?>
<sst xmlns="http://schemas.openxmlformats.org/spreadsheetml/2006/main" count="954" uniqueCount="555">
  <si>
    <t>Total</t>
  </si>
  <si>
    <t>Premiums</t>
  </si>
  <si>
    <t>Surplus</t>
  </si>
  <si>
    <t>Other</t>
  </si>
  <si>
    <t>Blue Jay Air</t>
  </si>
  <si>
    <t>NON-CONSOLIDATED STATEMENT OF OPERATIONS</t>
  </si>
  <si>
    <t>(US Dollars in millions)</t>
  </si>
  <si>
    <t>Fiscal Year Ended</t>
  </si>
  <si>
    <t>Operating revenues:</t>
  </si>
  <si>
    <t xml:space="preserve">Passenger </t>
  </si>
  <si>
    <t>Total revenues</t>
  </si>
  <si>
    <t>Operating expenses:</t>
  </si>
  <si>
    <t>Aircraft fuel</t>
  </si>
  <si>
    <t>Wages, salaries and benefits</t>
  </si>
  <si>
    <t>Capacity purchase agreements</t>
  </si>
  <si>
    <t>Airport and navigation fees</t>
  </si>
  <si>
    <t>Depreciation, amortization &amp; impairment</t>
  </si>
  <si>
    <t>Aircraft maintenance</t>
  </si>
  <si>
    <t>Sales &amp; Distribution costs</t>
  </si>
  <si>
    <t>Aircraft rent</t>
  </si>
  <si>
    <t>Food, beverages and supplies</t>
  </si>
  <si>
    <t>Communications and Information technology</t>
  </si>
  <si>
    <t>Total operating expenses</t>
  </si>
  <si>
    <t>Net Operating income</t>
  </si>
  <si>
    <t>Non-operating income (expenses)</t>
  </si>
  <si>
    <t>Foreign exchange gain(loss)                                             [Note 3]</t>
  </si>
  <si>
    <t>Interest income</t>
  </si>
  <si>
    <t>Interest expense</t>
  </si>
  <si>
    <t>Interest capitalized                                                             [Note 2]</t>
  </si>
  <si>
    <t>Net financing expense relating to employee benefits [Note 2]</t>
  </si>
  <si>
    <t>Other                                                                                     [Note 2]</t>
  </si>
  <si>
    <t>Total non-operating Income</t>
  </si>
  <si>
    <t>Income (loss) before income taxes</t>
  </si>
  <si>
    <t>Income taxes</t>
  </si>
  <si>
    <t>Net income (loss)                                                               [Note 1]</t>
  </si>
  <si>
    <t>Earnings per share (Basic)</t>
  </si>
  <si>
    <t>Earnings per share (Diluted)</t>
  </si>
  <si>
    <t>NON-CONSOLIDATED STATEMENT OF FINANCIAL POSITION</t>
  </si>
  <si>
    <t>ASSETS</t>
  </si>
  <si>
    <t xml:space="preserve">Current: </t>
  </si>
  <si>
    <t>Cash and Cash equivalents</t>
  </si>
  <si>
    <t>Short-term investments</t>
  </si>
  <si>
    <t>Total cash  &amp; Short-term investments</t>
  </si>
  <si>
    <t>Restricted cash</t>
  </si>
  <si>
    <t>Accounts receivable</t>
  </si>
  <si>
    <t>Aircraft fuel inventory</t>
  </si>
  <si>
    <t>Spare parts and supplies inventory</t>
  </si>
  <si>
    <t>Prepaid expenses &amp; other current assets</t>
  </si>
  <si>
    <t>Total current assets                                          [Note 1]</t>
  </si>
  <si>
    <t>Property and equipment                                 [Note 4]</t>
  </si>
  <si>
    <t>Intangible assets</t>
  </si>
  <si>
    <t>Deferred tax assets                                           [Note 7]</t>
  </si>
  <si>
    <t>Goodwill                                                            [Note 5]</t>
  </si>
  <si>
    <t>Deposit and other assets</t>
  </si>
  <si>
    <t>Total assets                                                       [Note 1]</t>
  </si>
  <si>
    <t>LIABILITIES</t>
  </si>
  <si>
    <t>Current:</t>
  </si>
  <si>
    <t>Account payable &amp; accrued liabilities</t>
  </si>
  <si>
    <t>Advance ticket sales</t>
  </si>
  <si>
    <t>Current portion of long-term debt &amp; finance leases</t>
  </si>
  <si>
    <t>Total current liabilities</t>
  </si>
  <si>
    <t>Long-term debt and finance leases                [Note 6]</t>
  </si>
  <si>
    <t>Pension &amp; other benefit liabilities</t>
  </si>
  <si>
    <t>Maintenance provisions</t>
  </si>
  <si>
    <t>Deferred tax liabilities                                     [Note 7]</t>
  </si>
  <si>
    <t>Other long-term liabilities</t>
  </si>
  <si>
    <t>Total liabilities                                                  [Note 1]</t>
  </si>
  <si>
    <t>EQUITY</t>
  </si>
  <si>
    <t>Shareholders’ equity</t>
  </si>
  <si>
    <t>Share capital</t>
  </si>
  <si>
    <t>Contributed surplus</t>
  </si>
  <si>
    <t>Deficit</t>
  </si>
  <si>
    <t>Total shareholders’ equity</t>
  </si>
  <si>
    <t>Total liabilities &amp; equity</t>
  </si>
  <si>
    <t>NON-CONSOLIDATED STATEMENT OF CASH FLOW</t>
  </si>
  <si>
    <t>Cash Flows from (used for)</t>
  </si>
  <si>
    <t>Operating</t>
  </si>
  <si>
    <t>Net income (loss)</t>
  </si>
  <si>
    <t>Adjustments to reconcile to net cash from operations:</t>
  </si>
  <si>
    <t>Adjust for non-cash items:</t>
  </si>
  <si>
    <t>Deferred income tax                                                   [Note 7]</t>
  </si>
  <si>
    <t>Depreciation, amortization &amp; impairment             [Note 4]</t>
  </si>
  <si>
    <t>Fuel &amp; other derivatives</t>
  </si>
  <si>
    <t>Adjust for Changes in non-cash working capital items:</t>
  </si>
  <si>
    <t>Change in inventories</t>
  </si>
  <si>
    <t>Change in account receivable</t>
  </si>
  <si>
    <t>Change in Account Payable</t>
  </si>
  <si>
    <t>Change in advance ticket sales</t>
  </si>
  <si>
    <t>Change in pension &amp; other benefit liabilities</t>
  </si>
  <si>
    <t>Change in maintenance provisions</t>
  </si>
  <si>
    <t>Net cash flow from operating activities</t>
  </si>
  <si>
    <t>Financing</t>
  </si>
  <si>
    <t>Proceeds from borrowings</t>
  </si>
  <si>
    <t>Reduction of long-term debt obligations                [Note 6]</t>
  </si>
  <si>
    <t>Reduction of finance lease obligations                    [Note 6]</t>
  </si>
  <si>
    <t>Contributed Surplus</t>
  </si>
  <si>
    <t>Net cash flows used in financing activities</t>
  </si>
  <si>
    <t>Investing</t>
  </si>
  <si>
    <t>Additions to property, equipment &amp; intangible assets</t>
  </si>
  <si>
    <t>Proceeds from sale of assets</t>
  </si>
  <si>
    <t>Foreign exchange gain(loss)                                      [Note 3]</t>
  </si>
  <si>
    <t>Net cash flows used in investing activities</t>
  </si>
  <si>
    <t>Increase in cash &amp; cash equivalents</t>
  </si>
  <si>
    <t>Cash &amp; cash equivalents, beginning of year</t>
  </si>
  <si>
    <t>Cash &amp; cash equivalents, end of year</t>
  </si>
  <si>
    <t>EXHIBIT A</t>
  </si>
  <si>
    <t>Blue Jay Tire Corporation</t>
  </si>
  <si>
    <t>NON-CONSOLIDATED STATEMENTS OF OPERATIONS</t>
  </si>
  <si>
    <t>FISCAL YEAR ending 12/31/YYYY</t>
  </si>
  <si>
    <t>Total Gross Sales</t>
  </si>
  <si>
    <t xml:space="preserve">Cost of Sales (1) </t>
  </si>
  <si>
    <t>Cost of Raw Materials</t>
  </si>
  <si>
    <t xml:space="preserve">Production Costs (2) </t>
  </si>
  <si>
    <t xml:space="preserve">Depreciation &amp; Amortization </t>
  </si>
  <si>
    <t>Shipping Costs</t>
  </si>
  <si>
    <t xml:space="preserve">Other </t>
  </si>
  <si>
    <t>Total Costs of Sales</t>
  </si>
  <si>
    <t>Net Revenue</t>
  </si>
  <si>
    <t>Operating Expenses</t>
  </si>
  <si>
    <t>Research Development</t>
  </si>
  <si>
    <t xml:space="preserve">Selling General &amp; Administrative (3) </t>
  </si>
  <si>
    <t>Non-Recurring (4)</t>
  </si>
  <si>
    <t>Other (5)</t>
  </si>
  <si>
    <t>Total Operating Expenses</t>
  </si>
  <si>
    <t>Operating Income or Loss</t>
  </si>
  <si>
    <t>Income from Other Revenue and Continuing Operations</t>
  </si>
  <si>
    <t>Other Revenue – Warranty program</t>
  </si>
  <si>
    <t>Other Revenue – Book Sales</t>
  </si>
  <si>
    <t>Tire Replacement Expenses</t>
  </si>
  <si>
    <t>Foreign Exchange Gain/(Loss)</t>
  </si>
  <si>
    <t>Net Investment Income</t>
  </si>
  <si>
    <t xml:space="preserve">Total Other Income/Expenses Net (6) </t>
  </si>
  <si>
    <t>Earnings Before Interest &amp; Taxes</t>
  </si>
  <si>
    <t>Interest Expense</t>
  </si>
  <si>
    <t>Income Before Taxes</t>
  </si>
  <si>
    <t>Income Taxes</t>
  </si>
  <si>
    <t>Net Income from Continuing Ops</t>
  </si>
  <si>
    <t>Notes:</t>
  </si>
  <si>
    <t xml:space="preserve">   (1)  Includes cost of material &amp; production with overhead </t>
  </si>
  <si>
    <t xml:space="preserve">   (2)  Includes salaries &amp; overhead directly related to production</t>
  </si>
  <si>
    <t xml:space="preserve">   (3)  Includes salaries other than production related</t>
  </si>
  <si>
    <t xml:space="preserve">   (4)  Includes operational process upgrades</t>
  </si>
  <si>
    <t xml:space="preserve">   (5)  Predominantly injury claims</t>
  </si>
  <si>
    <t xml:space="preserve">   (6)  Performance of the tire warranty program and Sales from travel &amp; restaurant guide books</t>
  </si>
  <si>
    <t>EXHIBIT B</t>
  </si>
  <si>
    <t xml:space="preserve">Current Assets </t>
  </si>
  <si>
    <t>Cash and Cash Equivalents</t>
  </si>
  <si>
    <t>Short Term Investments</t>
  </si>
  <si>
    <t>Receivables</t>
  </si>
  <si>
    <t>Inventory</t>
  </si>
  <si>
    <t>Total Current Assets</t>
  </si>
  <si>
    <t>Long Term Investments</t>
  </si>
  <si>
    <t>Property Plant and Equipment</t>
  </si>
  <si>
    <t>Intangible Assets</t>
  </si>
  <si>
    <t>Other Assets</t>
  </si>
  <si>
    <t>TOTAL ASSETS</t>
  </si>
  <si>
    <t>LIABILITIES and EQUITY</t>
  </si>
  <si>
    <t>Current Liabilities</t>
  </si>
  <si>
    <t>Accounts payable</t>
  </si>
  <si>
    <t>Short/Current Term Debt</t>
  </si>
  <si>
    <t>Other Current Liabilities</t>
  </si>
  <si>
    <t>Total Current Liabilities</t>
  </si>
  <si>
    <t>Long Term Debt</t>
  </si>
  <si>
    <t>Other Liabilities</t>
  </si>
  <si>
    <t>TOTAL LIABILITIES</t>
  </si>
  <si>
    <t>Equity</t>
  </si>
  <si>
    <t>Retained Earnings</t>
  </si>
  <si>
    <t>Capital</t>
  </si>
  <si>
    <t>TOTAL EQUITY</t>
  </si>
  <si>
    <t>TOTAL LIABILITIES and EQUITY</t>
  </si>
  <si>
    <t>EXHIBIT C</t>
  </si>
  <si>
    <t>Net Income</t>
  </si>
  <si>
    <t>Operating Activities, Cash Flows Provided By or Used In</t>
  </si>
  <si>
    <t>Depreciation</t>
  </si>
  <si>
    <t>Adjustments To Net Income:</t>
  </si>
  <si>
    <t>Changes In Accounts Receivables</t>
  </si>
  <si>
    <t>Changes In Liabilities/Account Payables</t>
  </si>
  <si>
    <t>Changes In Inventories</t>
  </si>
  <si>
    <t>Changes In Other Operating Activities</t>
  </si>
  <si>
    <t>Total Cash Flow From Operating Activities</t>
  </si>
  <si>
    <t>Investing Activities, Cash Flows Provided By or Used In</t>
  </si>
  <si>
    <t>Capital Expenditures</t>
  </si>
  <si>
    <t>Investments</t>
  </si>
  <si>
    <t>Other Cash flows from Investing Activities</t>
  </si>
  <si>
    <t>Total Cash Flow From Investing Activities</t>
  </si>
  <si>
    <t>Financing Activities, Cash Flows Provided By or Used In</t>
  </si>
  <si>
    <t>Dividends Paid</t>
  </si>
  <si>
    <t>Sale Purchase of Stock</t>
  </si>
  <si>
    <t>Net Borrowings</t>
  </si>
  <si>
    <t>Other Cash Flows from Financing Activities</t>
  </si>
  <si>
    <t>Total Cash Flow From Financing Activities</t>
  </si>
  <si>
    <t>Change In Cash and Cash Equivalents</t>
  </si>
  <si>
    <t>Frenz Financial Statements</t>
  </si>
  <si>
    <t>Sales</t>
  </si>
  <si>
    <t>Cost of Sales</t>
  </si>
  <si>
    <t>Store Operating Expenses</t>
  </si>
  <si>
    <t>General and Administrative Expenses</t>
  </si>
  <si>
    <t>Impairment of Goodwill</t>
  </si>
  <si>
    <t>Operating Income</t>
  </si>
  <si>
    <t>Income Tax Expense</t>
  </si>
  <si>
    <t>Dec. 31,</t>
  </si>
  <si>
    <t>Current Assets:</t>
  </si>
  <si>
    <t>Cash</t>
  </si>
  <si>
    <t>Accounts Receivable</t>
  </si>
  <si>
    <t>Long-term Assets:</t>
  </si>
  <si>
    <t>Goodwill</t>
  </si>
  <si>
    <t>Current Liabilities:</t>
  </si>
  <si>
    <t>Accounts Payable</t>
  </si>
  <si>
    <t>Current Borrowing</t>
  </si>
  <si>
    <t>Long-term Debt</t>
  </si>
  <si>
    <t>Total Liabilities</t>
  </si>
  <si>
    <t>Paid-in Capital</t>
  </si>
  <si>
    <t>Retained Earnings, accumulated</t>
  </si>
  <si>
    <t>Total Equity</t>
  </si>
  <si>
    <t>TOTAL LIABILITIES AND EQUITY</t>
  </si>
  <si>
    <t>Operating Activites:</t>
  </si>
  <si>
    <t>Adjustments</t>
  </si>
  <si>
    <t>Net Cash Provided by Operating Activities</t>
  </si>
  <si>
    <t>Investing Activities:</t>
  </si>
  <si>
    <t>Purchases of  investments</t>
  </si>
  <si>
    <t>Sales of investments</t>
  </si>
  <si>
    <t>Net Cash Used by Investing Activities</t>
  </si>
  <si>
    <t>Financing Activities:</t>
  </si>
  <si>
    <t>Change in Current Borrowing</t>
  </si>
  <si>
    <t>Proceeds from Issuance of Long-Term Debt</t>
  </si>
  <si>
    <t>Repayments of Long-Term Debt</t>
  </si>
  <si>
    <t>Net Increase in Cash from Financing Activities</t>
  </si>
  <si>
    <t>Net increase in Cash and Cash Equivalents</t>
  </si>
  <si>
    <t>Cash and Cash Equivalents:</t>
  </si>
  <si>
    <t>Beginning of Period</t>
  </si>
  <si>
    <t>End of Period</t>
  </si>
  <si>
    <t>in millions of pounds sterling</t>
  </si>
  <si>
    <t>Net interest income</t>
  </si>
  <si>
    <t>Provision for credit losses</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</si>
  <si>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</si>
  <si>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</si>
  <si>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</si>
  <si>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</si>
  <si>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</si>
  <si>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</si>
  <si>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</si>
  <si>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</si>
  <si>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</si>
  <si>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</si>
  <si>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</si>
  <si>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Total noninterest expenses</t>
  </si>
  <si>
    <t>Income tax expense</t>
  </si>
  <si>
    <t>.</t>
  </si>
  <si>
    <t>Dec 31,2019</t>
  </si>
  <si>
    <t>Assets:</t>
  </si>
  <si>
    <t>Cash and central bank balances</t>
  </si>
  <si>
    <t>Interbank balances (w/o central banks)</t>
  </si>
  <si>
    <t xml:space="preserve">Central bank funds sold and securities purchased under resale agreements </t>
  </si>
  <si>
    <t>Securities borrowed</t>
  </si>
  <si>
    <t>Financial assets at fair value through profit or loss</t>
  </si>
  <si>
    <t xml:space="preserve">  Trading assets</t>
  </si>
  <si>
    <t xml:space="preserve">  Positive market values from derivative financial instruments </t>
  </si>
  <si>
    <t xml:space="preserve">  Financial assets designated at fair value through profit or loss</t>
  </si>
  <si>
    <t>Total financial assets at fair value through profit or loss</t>
  </si>
  <si>
    <t xml:space="preserve">Financial assets available for sale </t>
  </si>
  <si>
    <t xml:space="preserve">Equity method investments </t>
  </si>
  <si>
    <t>Loans</t>
  </si>
  <si>
    <t xml:space="preserve">Securities held to maturity </t>
  </si>
  <si>
    <t>Property and equipment</t>
  </si>
  <si>
    <t xml:space="preserve">Goodwill and other intangible assets </t>
  </si>
  <si>
    <t>Other assets</t>
  </si>
  <si>
    <t>Assets for current tax</t>
  </si>
  <si>
    <t>Deferred tax assets</t>
  </si>
  <si>
    <t>Total assets</t>
  </si>
  <si>
    <t>Liabilities and equity:</t>
  </si>
  <si>
    <t>Deposits</t>
  </si>
  <si>
    <t xml:space="preserve">Central bank funds purchased and securities sold under repurchase agreements </t>
  </si>
  <si>
    <t>Securities loaned</t>
  </si>
  <si>
    <t>Financial liabilities at fair value through profit or loss</t>
  </si>
  <si>
    <t xml:space="preserve">  Trading liabilities</t>
  </si>
  <si>
    <t xml:space="preserve">  Negative market values from derivative financial instruments</t>
  </si>
  <si>
    <t xml:space="preserve">  Financial liabilities designated at fair value through profit or loss </t>
  </si>
  <si>
    <t xml:space="preserve">  Investment contract liabilities</t>
  </si>
  <si>
    <t xml:space="preserve">Total financial liabilities at fair value through profit or loss </t>
  </si>
  <si>
    <t>Other short-term borrowings</t>
  </si>
  <si>
    <t>Other liabilities</t>
  </si>
  <si>
    <t>Provisions</t>
  </si>
  <si>
    <t>Liabilities for current tax</t>
  </si>
  <si>
    <t>Deferred tax liabilities</t>
  </si>
  <si>
    <t>Long-term debt</t>
  </si>
  <si>
    <t>Trust preferred securities</t>
  </si>
  <si>
    <t>Total liabilities</t>
  </si>
  <si>
    <t>Paid-in capital</t>
  </si>
  <si>
    <t>Retained earnings</t>
  </si>
  <si>
    <t xml:space="preserve">Accumulated other comprehensive income (loss), net of tax </t>
  </si>
  <si>
    <t>Total  equity</t>
  </si>
  <si>
    <t>Total liabilities and equity</t>
  </si>
  <si>
    <t>REVENUES</t>
  </si>
  <si>
    <t xml:space="preserve">    Premium - First Year</t>
  </si>
  <si>
    <t xml:space="preserve">    Premium - Renewal</t>
  </si>
  <si>
    <t xml:space="preserve">  Total Premiums</t>
  </si>
  <si>
    <t xml:space="preserve">  Net Investment Income</t>
  </si>
  <si>
    <t xml:space="preserve"> Total Revenues</t>
  </si>
  <si>
    <t>BENEFITS AND EXPENSES</t>
  </si>
  <si>
    <t xml:space="preserve">    Claims</t>
  </si>
  <si>
    <t xml:space="preserve">    Surrender and other benefits</t>
  </si>
  <si>
    <t xml:space="preserve">  Total Benefits</t>
  </si>
  <si>
    <t xml:space="preserve">    Field Compensation</t>
  </si>
  <si>
    <t xml:space="preserve">    Change in DAC</t>
  </si>
  <si>
    <t xml:space="preserve">  Total Acquisition Costs</t>
  </si>
  <si>
    <t>Total Benefits and Expenses</t>
  </si>
  <si>
    <t>EBIT</t>
  </si>
  <si>
    <t>Interest</t>
  </si>
  <si>
    <t>Tax</t>
  </si>
  <si>
    <t>Variable Annuities</t>
  </si>
  <si>
    <t>Universal Life</t>
  </si>
  <si>
    <t xml:space="preserve">    Increase in reserves</t>
  </si>
  <si>
    <t>Traditional Life</t>
  </si>
  <si>
    <t>Term</t>
  </si>
  <si>
    <t xml:space="preserve">   Cash</t>
  </si>
  <si>
    <t xml:space="preserve">   Bonds</t>
  </si>
  <si>
    <t xml:space="preserve">   Mortgages</t>
  </si>
  <si>
    <t>Subtotal: Cash &amp; Invested Assets</t>
  </si>
  <si>
    <t>Separate Account Assets</t>
  </si>
  <si>
    <t>Deferred Tax Asset</t>
  </si>
  <si>
    <t>Total Assets</t>
  </si>
  <si>
    <t>Statutory Reserves</t>
  </si>
  <si>
    <t>Debt</t>
  </si>
  <si>
    <t>Statutory Equity</t>
  </si>
  <si>
    <t>RBC</t>
  </si>
  <si>
    <t>Debt Ratio</t>
  </si>
  <si>
    <t>Variable Annuity</t>
  </si>
  <si>
    <t>Cash, Invested and Other Assets</t>
  </si>
  <si>
    <t>Corp</t>
  </si>
  <si>
    <t>Net investment income</t>
  </si>
  <si>
    <t>Death Benefits</t>
  </si>
  <si>
    <t xml:space="preserve">Surrender Benefits </t>
  </si>
  <si>
    <t>Increase in Reserves</t>
  </si>
  <si>
    <t>Sales Expenses</t>
  </si>
  <si>
    <t>General Insurance Expenses</t>
  </si>
  <si>
    <t>Insurance Taxes, Licenses, and Fees</t>
  </si>
  <si>
    <t>Net Gain from Operations before FIT</t>
  </si>
  <si>
    <t>Federal Income Tax</t>
  </si>
  <si>
    <t>Balance Sheet</t>
  </si>
  <si>
    <t>Assets</t>
  </si>
  <si>
    <t>Bonds</t>
  </si>
  <si>
    <t>Furniture and Equipment</t>
  </si>
  <si>
    <t>Liabilities</t>
  </si>
  <si>
    <t>Net Operating Statement (in CAD 000s)</t>
  </si>
  <si>
    <t>Passenger revenues</t>
  </si>
  <si>
    <t>Freight, charters, aircraft sales, and other</t>
  </si>
  <si>
    <t>Total operating revenues</t>
  </si>
  <si>
    <t>Salaries, wages and benefits</t>
  </si>
  <si>
    <t>Aircraft maintenance, material, repairs, and other</t>
  </si>
  <si>
    <t>Depreciation and amortization</t>
  </si>
  <si>
    <t>Other operating expense</t>
  </si>
  <si>
    <t>Operating income</t>
  </si>
  <si>
    <t>Interest expense, net</t>
  </si>
  <si>
    <t>Income tax benefit (expense)</t>
  </si>
  <si>
    <t>Cash and Short-Term Investments</t>
  </si>
  <si>
    <t>Fuel, Parts, and Other Inventory</t>
  </si>
  <si>
    <t>Property, Equipment, and Other Assets</t>
  </si>
  <si>
    <t>Owner Equity</t>
  </si>
  <si>
    <t>Loss on financial instruments recorded at fair value  [Note 1]</t>
  </si>
  <si>
    <t xml:space="preserve">INCOME STATEMENT </t>
  </si>
  <si>
    <t>Euros in thousands</t>
  </si>
  <si>
    <t>BALANCE SHEET</t>
  </si>
  <si>
    <t>STATEMENT OF CASH FLOWS</t>
  </si>
  <si>
    <t>Cash Dividends</t>
  </si>
  <si>
    <t>Big Ben – Annual Report 2020</t>
  </si>
  <si>
    <t>Exhibit A</t>
  </si>
  <si>
    <t>Statement of Income</t>
  </si>
  <si>
    <t>In millions of pounds sterling</t>
  </si>
  <si>
    <t>Dec 31,2020</t>
  </si>
  <si>
    <t>Financial Data: Management Accounting Income Statements (in 000s)</t>
  </si>
  <si>
    <t>Note:  Years 2018-2020 are actual results and years 2021-2023 are forecasts.</t>
  </si>
  <si>
    <t xml:space="preserve">   Other income</t>
  </si>
  <si>
    <t xml:space="preserve">    Incr in reserves &amp; S/A Transfers</t>
  </si>
  <si>
    <t xml:space="preserve">  Total Administrative Expenses</t>
  </si>
  <si>
    <t>Total Revenues</t>
  </si>
  <si>
    <t>Financial Data: Statutory Balance Sheets (in 000s)</t>
  </si>
  <si>
    <t>Note: Years 2018-2020 are actual results and years 2021-2023 are forecasts.</t>
  </si>
  <si>
    <t>Summary of Operations (in 000s)</t>
  </si>
  <si>
    <t>Total Benefits</t>
  </si>
  <si>
    <t>Total Expenses</t>
  </si>
  <si>
    <t>Balance Sheet (in 000s)</t>
  </si>
  <si>
    <t>Balance Sheet (in CAD 000s)</t>
  </si>
  <si>
    <t>DARWIN</t>
  </si>
  <si>
    <t>SNAPPY Financials</t>
  </si>
  <si>
    <t>SEAPLANE Financials</t>
  </si>
  <si>
    <t>Question 2 - bii</t>
  </si>
  <si>
    <t>Label</t>
  </si>
  <si>
    <t>Precision</t>
  </si>
  <si>
    <t>Recall</t>
  </si>
  <si>
    <t>Statutory Distributable Income (in USD Millions)</t>
  </si>
  <si>
    <t>Current</t>
  </si>
  <si>
    <t>IUL</t>
  </si>
  <si>
    <t>TOTAL</t>
  </si>
  <si>
    <t>UL</t>
  </si>
  <si>
    <t>IULF + IULV</t>
  </si>
  <si>
    <t>IULF</t>
  </si>
  <si>
    <t>IULV</t>
  </si>
  <si>
    <t>Current UL + IULF</t>
  </si>
  <si>
    <t>Current UL + IULV</t>
  </si>
  <si>
    <t>Current UL + IULF + IULV</t>
  </si>
  <si>
    <t>Average</t>
  </si>
  <si>
    <t>Std Dev</t>
  </si>
  <si>
    <t>Deviation from Mean (in USD Millions)</t>
  </si>
  <si>
    <t>Percentile</t>
  </si>
  <si>
    <t xml:space="preserve">Min  </t>
  </si>
  <si>
    <t xml:space="preserve">Max  </t>
  </si>
  <si>
    <t>Mobia General</t>
  </si>
  <si>
    <t>Price Index</t>
  </si>
  <si>
    <t>Mobucks in thousands</t>
  </si>
  <si>
    <t>Euros per</t>
  </si>
  <si>
    <t>Mobuck</t>
  </si>
  <si>
    <t>EXHIBIT E</t>
  </si>
  <si>
    <t>Fleet Upgrade Proposals</t>
  </si>
  <si>
    <t>Exhibit E.1 Lease Proposal for International Plane Fleet</t>
  </si>
  <si>
    <t xml:space="preserve">Lease term: </t>
  </si>
  <si>
    <r>
      <t xml:space="preserve">    </t>
    </r>
    <r>
      <rPr>
        <sz val="12"/>
        <color theme="1"/>
        <rFont val="Calibri"/>
        <family val="2"/>
        <scheme val="minor"/>
      </rPr>
      <t>5 years</t>
    </r>
  </si>
  <si>
    <t xml:space="preserve">Initial Five-year Lease Expenditure: </t>
  </si>
  <si>
    <t>$    500M</t>
  </si>
  <si>
    <t xml:space="preserve">Additional Annual Expenses beyond those included in Lease Expenditure: </t>
  </si>
  <si>
    <t>$      60M</t>
  </si>
  <si>
    <t>Annual Expected Revenue from New Route (First 5 Years):</t>
  </si>
  <si>
    <t>$    270M</t>
  </si>
  <si>
    <t>Exhibit E.2 Purchase Proposal for International Plane Fleet</t>
  </si>
  <si>
    <t>Initial Purchase Price:</t>
  </si>
  <si>
    <t>$1,750M</t>
  </si>
  <si>
    <t>Annual Projected Maintenance Costs of New Fleet:</t>
  </si>
  <si>
    <t>$        2M</t>
  </si>
  <si>
    <t>Additional Annual Expenses beyond those included in Purchase/Maintenance:</t>
  </si>
  <si>
    <t>Annual Depreciation for Fleet:</t>
  </si>
  <si>
    <t>$    100M</t>
  </si>
  <si>
    <t>Exhibit E.3 Upgrade of Current Fleet Proposal</t>
  </si>
  <si>
    <t>Initial Upgrade Expenditure:</t>
  </si>
  <si>
    <t>$100M</t>
  </si>
  <si>
    <t xml:space="preserve">Favorable Additional Revenue:  </t>
  </si>
  <si>
    <t>$18M first year, growing at 2% thereafter</t>
  </si>
  <si>
    <t>Probability Favorable State:</t>
  </si>
  <si>
    <t>Unfavorable Additional Revenue:</t>
  </si>
  <si>
    <t>$0M all years</t>
  </si>
  <si>
    <t>Probability Unfavorable State:</t>
  </si>
  <si>
    <t>Question 5 - bii</t>
  </si>
  <si>
    <t>(b)(ii) Calculation Steps: Provide calculation details in this section.</t>
  </si>
  <si>
    <t xml:space="preserve">(a)(ii) Provide Final Answer in this section: </t>
  </si>
  <si>
    <t>How to use this Navigation sheet:</t>
  </si>
  <si>
    <t xml:space="preserve">Links to each question template and case study exhibit/table worksheet can be found on this sheet. 
To go to any one template or case study item, hover the cursor over the desired worksheet and click that worksheet name. 
In cell N1 of every other worksheet is a link to this navigation sheet. Clicking it will return you here. 
When needing to copy information, tables, or data from one sheet to another, you can copy the area needed, click the navigation link to come back to this sheet, and then click the link for the destination worksheet and paste in that worksheet.  </t>
  </si>
  <si>
    <t>Question Templates:</t>
  </si>
  <si>
    <t>Case Study Exhibits/Tables:</t>
  </si>
  <si>
    <t>Question 1 - b</t>
  </si>
  <si>
    <t>Shapley Value Table</t>
  </si>
  <si>
    <t>1st In</t>
  </si>
  <si>
    <t>2nd In</t>
  </si>
  <si>
    <t>3rd In</t>
  </si>
  <si>
    <t>Current UL</t>
  </si>
  <si>
    <t xml:space="preserve">IULF </t>
  </si>
  <si>
    <t xml:space="preserve">You are given the following information: </t>
  </si>
  <si>
    <t>Question 2 - ci</t>
  </si>
  <si>
    <t>Question 3 - aii</t>
  </si>
  <si>
    <t xml:space="preserve">1. Lease Proposal </t>
  </si>
  <si>
    <t>Annual Lease Payment (includes rent, equipment, etc.):</t>
  </si>
  <si>
    <t>Additional Annual Expenses:</t>
  </si>
  <si>
    <t xml:space="preserve">                                                                                                        $    9M</t>
  </si>
  <si>
    <t>2. Purchase Proposal</t>
  </si>
  <si>
    <t>Annual Depreciation for Stores:</t>
  </si>
  <si>
    <t xml:space="preserve">               </t>
  </si>
  <si>
    <r>
      <t>·</t>
    </r>
    <r>
      <rPr>
        <i/>
        <sz val="7"/>
        <color theme="1"/>
        <rFont val="Times New Roman"/>
        <family val="1"/>
      </rPr>
      <t xml:space="preserve">        </t>
    </r>
    <r>
      <rPr>
        <i/>
        <sz val="11"/>
        <color theme="1"/>
        <rFont val="Calibri"/>
        <family val="2"/>
        <scheme val="minor"/>
      </rPr>
      <t>Frenz’s current tax rate is 20%.</t>
    </r>
  </si>
  <si>
    <r>
      <t>·</t>
    </r>
    <r>
      <rPr>
        <i/>
        <sz val="7"/>
        <color theme="1"/>
        <rFont val="Times New Roman"/>
        <family val="1"/>
      </rPr>
      <t xml:space="preserve">        </t>
    </r>
    <r>
      <rPr>
        <i/>
        <sz val="11"/>
        <color theme="1"/>
        <rFont val="Calibri"/>
        <family val="2"/>
        <scheme val="minor"/>
      </rPr>
      <t>Frenz’s borrowing interest rate is 6%.</t>
    </r>
  </si>
  <si>
    <t>Question 5 - bi</t>
  </si>
  <si>
    <t>Ishmael Income Statement Information</t>
  </si>
  <si>
    <t>Gross Profit</t>
  </si>
  <si>
    <t>Taxes Paid</t>
  </si>
  <si>
    <t>Question 5 - ci</t>
  </si>
  <si>
    <t>Question 5 - di</t>
  </si>
  <si>
    <t>(b) Calculate values for the ‘Shapley Value Table’ using the information provided for the Current UL, IULF, and IULV portfolios in Case Study section 6.7.1.  Show your work.</t>
  </si>
  <si>
    <t xml:space="preserve">(b) Provide Final Answer by filling in the table: </t>
  </si>
  <si>
    <t>(b) Calculation Steps: Provide calculation details in this section.</t>
  </si>
  <si>
    <t>(b)(ii) Construct the confusion matrix. Show your work.</t>
  </si>
  <si>
    <t>(b)(ii) Provide final answer by filling in ALL highlighted cells below:</t>
  </si>
  <si>
    <t>(c)(i) Provide final answer by filling in ALL highlighted cells below:</t>
  </si>
  <si>
    <t>(c)(i) Calculation Steps: Provide calculation details in this section.</t>
  </si>
  <si>
    <t>Confusion matrix from (b)(ii):</t>
  </si>
  <si>
    <t>(a)(ii) Calculation Steps: Provide calculation details in this section.</t>
  </si>
  <si>
    <t>You are given the following assumptions:</t>
  </si>
  <si>
    <r>
      <t xml:space="preserve">    </t>
    </r>
    <r>
      <rPr>
        <i/>
        <sz val="11"/>
        <color theme="1"/>
        <rFont val="Calibri"/>
        <family val="2"/>
        <scheme val="minor"/>
      </rPr>
      <t>10 years</t>
    </r>
  </si>
  <si>
    <r>
      <rPr>
        <sz val="11"/>
        <color theme="1"/>
        <rFont val="Calibri"/>
        <family val="2"/>
      </rPr>
      <t>€</t>
    </r>
    <r>
      <rPr>
        <i/>
        <sz val="11"/>
        <color theme="1"/>
        <rFont val="Calibri"/>
        <family val="2"/>
        <scheme val="minor"/>
      </rPr>
      <t xml:space="preserve">    12M</t>
    </r>
  </si>
  <si>
    <t>€      9M</t>
  </si>
  <si>
    <t>€    50M</t>
  </si>
  <si>
    <t>€   150M</t>
  </si>
  <si>
    <t>€    5M</t>
  </si>
  <si>
    <r>
      <t>·</t>
    </r>
    <r>
      <rPr>
        <i/>
        <sz val="7"/>
        <color theme="1"/>
        <rFont val="Times New Roman"/>
        <family val="1"/>
      </rPr>
      <t xml:space="preserve">        </t>
    </r>
    <r>
      <rPr>
        <i/>
        <sz val="11"/>
        <color theme="1"/>
        <rFont val="Calibri"/>
        <family val="2"/>
        <scheme val="minor"/>
      </rPr>
      <t>Frenz’s weighted average cost of capital (WACC) is 8%.</t>
    </r>
  </si>
  <si>
    <t xml:space="preserve">You are asked to evaluate the performance of Snappy’s artificial intelligence software used for underwriting (Case Study section 7.1.2). </t>
  </si>
  <si>
    <t>·         The sample size is 10,000 applications.</t>
  </si>
  <si>
    <t>·         The misclassification rate is 45%.</t>
  </si>
  <si>
    <t>·         20% of applicants are rejected.</t>
  </si>
  <si>
    <t>·         60% of rejected applicants should have been rejected.</t>
  </si>
  <si>
    <t xml:space="preserve">Frenz is planning to expand into the fast-growing Asian market (Case Study Section 4.4).  It is considering the options of leasing vs. buying storefronts to reach new customers. </t>
  </si>
  <si>
    <t>Financial information for the two options is given below.  Assume that all costs and expenses are paid at the beginning of the year and all tax-related items are paid at the end of the year.  All numbers are in Euros.</t>
  </si>
  <si>
    <t>You are provided the following data about Ishmael and Mobia.  The income statement for Frenz can be found in Case Study section 4.5.</t>
  </si>
  <si>
    <t>(b)(i) Provide translation of Ishmael's 2019 and 2020 Income Statement in this section.</t>
  </si>
  <si>
    <t>You gathered the following information:</t>
  </si>
  <si>
    <t xml:space="preserve">After reviewing the financial information, Kitty says to you, “based on these reports, I do not see any risks or downside potential. </t>
  </si>
  <si>
    <t>Ishmael’s margins for Gross Profit, Operating Income, and Net Income are up, indicating a growing profit center for Frenz.”</t>
  </si>
  <si>
    <t xml:space="preserve">(b)(i) Translate Ishmael's Income Statement for use by Frenz. </t>
  </si>
  <si>
    <t>(b)(ii) Critique Kitty’s response regarding Ishmael’s recent performance.</t>
  </si>
  <si>
    <t>(b)(ii) Provide your critique here.</t>
  </si>
  <si>
    <t>Kitty informs you that Ishmael’s income statement includes a deferred tax liability related to the use of coffee bean roasting equipment that was purchased for 250,000 Mobucks in the beginning of 2019,</t>
  </si>
  <si>
    <t>and it does not have any salvage value.</t>
  </si>
  <si>
    <t>(c)(i) Calculate the associated deferred tax asset/liability as of December 31, 2020.  Show your work.</t>
  </si>
  <si>
    <t xml:space="preserve">(c)(i) Provide Final Answer in this section: </t>
  </si>
  <si>
    <t xml:space="preserve">(d)(i) Provide Final Answer in this section: </t>
  </si>
  <si>
    <t>(d)(i) Calculation Steps: Provide calculation details in this section.</t>
  </si>
  <si>
    <t>(d)(ii) Assess the implications on Ishmael’s financial condition and cash flow.</t>
  </si>
  <si>
    <t>Question 5 - dii</t>
  </si>
  <si>
    <t xml:space="preserve">(d)(ii) Provide your assessment in this section: </t>
  </si>
  <si>
    <t>Darwin is developing an LTC rider attached to its traditional and universal life product offerings (Case Study section 6.7.2).</t>
  </si>
  <si>
    <t>Darwin engages you, a lead consultant at Consultants R Us (CRS), to examine the capital implications of the LTC rider.  Your analysis produces the following results:</t>
  </si>
  <si>
    <t>Risk-Adjusted Return</t>
  </si>
  <si>
    <t>Regulatory Capital</t>
  </si>
  <si>
    <t>Economic Capital</t>
  </si>
  <si>
    <t>Aaliyah Jackson, the CRO of Darwin, provides the following additional information on the LTC rider:</t>
  </si>
  <si>
    <t>Book Value of LTC rider</t>
  </si>
  <si>
    <t>$10 million</t>
  </si>
  <si>
    <t>Cost of Equity Capital</t>
  </si>
  <si>
    <t>Growth of LTC Rider (g)</t>
  </si>
  <si>
    <t>(c)(i) Calculate the Market Value (MV) of the LTC rider.  Show your work.</t>
  </si>
  <si>
    <t>Question 6 - ci</t>
  </si>
  <si>
    <t xml:space="preserve">You discuss the entry into the LTC rider market with Darwin’s Board.  The Board is unwilling to offer this rider without a risk mitigation strategy.  They ask you to consider reinsuring some of the risk.  </t>
  </si>
  <si>
    <t>You produce the following table:</t>
  </si>
  <si>
    <t xml:space="preserve">Results Net of Reinsurance </t>
  </si>
  <si>
    <t>(d)(i) Calculate the ceded RAROC.  Show your work.</t>
  </si>
  <si>
    <t>Question 6 - di</t>
  </si>
  <si>
    <t xml:space="preserve">(d)(ii) Provide Final Answer in this section: </t>
  </si>
  <si>
    <t>(c)(i) Calculate precision and recall rates based on the confusion matrix from (b)(ii). Show your work.</t>
  </si>
  <si>
    <t>Assume Mobia’s Fiscal Year 2020 corporate tax rate increased to 35% on December 31, 2020.</t>
  </si>
  <si>
    <t>(d)(i) Calculate Ishmael’s profitability.  Show your work.</t>
  </si>
  <si>
    <t>BJA [Blue Jay Air, Case Study section 2] is exposed to fluctuations in oil prices.</t>
  </si>
  <si>
    <t>The fuel requirement for the next three months is estimated to be 300 million gallons.  BJA is considering two alternative hedge strategies:</t>
  </si>
  <si>
    <t>I. Hedge only 50% of the fuel requirement with forward contracts locking in the price at the current spot price.</t>
  </si>
  <si>
    <t>II. Create a three-way collar using fuel options.</t>
  </si>
  <si>
    <t>Spot price of crude oil is $1.85 per gallon.  Prices of 3-month fuel options are given below:</t>
  </si>
  <si>
    <t>Strike</t>
  </si>
  <si>
    <t>Call Options</t>
  </si>
  <si>
    <t>Put Options</t>
  </si>
  <si>
    <t>In three months, the spot price increases to $1.98 per gallon.</t>
  </si>
  <si>
    <t>(d)(i) Calculate BJA’s net position after three months if hedge strategy I was implemented.  Show your work.</t>
  </si>
  <si>
    <t>(d)(ii) Calculate BJA’s net position after three months if hedge strategy II was implemented.  Show your work.</t>
  </si>
  <si>
    <t>Question 7 - di</t>
  </si>
  <si>
    <t>Question 7 - dii</t>
  </si>
  <si>
    <t>(d)(ii) Calculation Steps: Provide calculation details in this section.</t>
  </si>
  <si>
    <t>(a)(ii) Recommend which option Frenz should select for the new storefronts based solely on the above proposals.  Justify your answer.</t>
  </si>
  <si>
    <t>Annual Expected Revenue from New Stores (First 10 Years):</t>
  </si>
  <si>
    <t>1.       The average Mobia General Price Index in 2019 was 60.</t>
  </si>
  <si>
    <t>2.       Ishmael’s current income tax rate is 20%.</t>
  </si>
  <si>
    <t>3.       There are no purchasing power gains or losses.</t>
  </si>
  <si>
    <t>4.       All differences in Accounting Profit and Taxable Income are temporary.</t>
  </si>
  <si>
    <t>5.       Frenz and Ishmael depreciate equipment on a straight-line basis over 10 years.</t>
  </si>
  <si>
    <t>6.       Mobia’s tax authorities permit depreciation on a straight-line basis over 7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</si>
</sst>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_);_(* \(#,##0.0\);_(* &quot;-&quot;??_);_(@_)"/>
    <numFmt numFmtId="167" formatCode="mmm\ dd\,\ yyyy"/>
    <numFmt numFmtId="168" formatCode="#,##0_);\(#,##0\);\-_)"/>
    <numFmt numFmtId="169"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b/>
      <sz val="13"/>
      <color theme="1"/>
      <name val="Calibri"/>
      <family val="2"/>
      <scheme val="minor"/>
    </font>
    <font>
      <sz val="12"/>
      <color theme="1"/>
      <name val="Calibri"/>
      <family val="2"/>
      <scheme val="minor"/>
    </font>
    <font>
      <b/>
      <sz val="10.5"/>
      <color theme="1"/>
      <name val="Calibri"/>
      <family val="2"/>
      <scheme val="minor"/>
    </font>
    <font>
      <sz val="11"/>
      <color rgb="FF000000"/>
      <name val="Calibri"/>
      <family val="2"/>
      <scheme val="minor"/>
    </font>
    <font>
      <b/>
      <sz val="14"/>
      <color theme="1"/>
      <name val="Calibri"/>
      <family val="2"/>
      <scheme val="minor"/>
    </font>
    <font>
      <u/>
      <sz val="11"/>
      <color theme="10"/>
      <name val="Calibri"/>
      <family val="2"/>
      <scheme val="minor"/>
    </font>
    <font>
      <u/>
      <sz val="10"/>
      <color indexed="39"/>
      <name val="Arial"/>
      <family val="2"/>
    </font>
    <font>
      <sz val="10"/>
      <color theme="0" tint="-0.89999084444715716"/>
      <name val="Arial"/>
      <family val="2"/>
    </font>
    <font>
      <b/>
      <sz val="14"/>
      <name val="Arial"/>
      <family val="2"/>
    </font>
    <font>
      <b/>
      <sz val="14"/>
      <color indexed="62"/>
      <name val="Arial"/>
      <family val="2"/>
    </font>
    <font>
      <b/>
      <sz val="12"/>
      <name val="Arial"/>
      <family val="2"/>
    </font>
    <font>
      <i/>
      <sz val="12"/>
      <name val="Calibri"/>
      <family val="2"/>
      <scheme val="minor"/>
    </font>
    <font>
      <b/>
      <sz val="12"/>
      <name val="Calibri"/>
      <family val="2"/>
      <scheme val="minor"/>
    </font>
    <font>
      <sz val="9"/>
      <name val="Arial"/>
      <family val="2"/>
    </font>
    <font>
      <sz val="9"/>
      <color indexed="55"/>
      <name val="Arial"/>
      <family val="2"/>
    </font>
    <font>
      <sz val="10"/>
      <color indexed="55"/>
      <name val="Arial"/>
      <family val="2"/>
    </font>
    <font>
      <b/>
      <sz val="10"/>
      <name val="Arial"/>
      <family val="2"/>
    </font>
    <font>
      <sz val="10"/>
      <name val="Arial"/>
      <family val="2"/>
    </font>
    <font>
      <b/>
      <sz val="10"/>
      <name val="Calibri"/>
      <family val="2"/>
      <scheme val="minor"/>
    </font>
    <font>
      <sz val="10"/>
      <name val="Calibri"/>
      <family val="2"/>
      <scheme val="minor"/>
    </font>
    <font>
      <i/>
      <sz val="10"/>
      <color theme="1"/>
      <name val="Calibri"/>
      <family val="2"/>
      <scheme val="minor"/>
    </font>
    <font>
      <b/>
      <sz val="11"/>
      <color rgb="FF000000"/>
      <name val="Calibri"/>
      <family val="2"/>
    </font>
    <font>
      <sz val="11"/>
      <color theme="1"/>
      <name val="Calibri"/>
      <family val="2"/>
    </font>
    <font>
      <b/>
      <sz val="12"/>
      <color rgb="FF000000"/>
      <name val="Calibri"/>
      <family val="2"/>
    </font>
    <font>
      <b/>
      <sz val="14"/>
      <name val="Calibri"/>
      <family val="2"/>
      <scheme val="minor"/>
    </font>
    <font>
      <i/>
      <sz val="11"/>
      <name val="Calibri"/>
      <family val="2"/>
      <scheme val="minor"/>
    </font>
    <font>
      <b/>
      <sz val="11"/>
      <name val="Calibri"/>
      <family val="2"/>
      <scheme val="minor"/>
    </font>
    <font>
      <sz val="11"/>
      <name val="Calibri"/>
      <family val="2"/>
      <scheme val="minor"/>
    </font>
    <font>
      <i/>
      <sz val="10"/>
      <name val="Calibri"/>
      <family val="2"/>
      <scheme val="minor"/>
    </font>
    <font>
      <u val="singleAccounting"/>
      <sz val="10"/>
      <name val="Calibri"/>
      <family val="2"/>
      <scheme val="minor"/>
    </font>
    <font>
      <b/>
      <sz val="13"/>
      <name val="Calibri"/>
      <family val="2"/>
      <scheme val="minor"/>
    </font>
    <font>
      <b/>
      <i/>
      <sz val="11"/>
      <color theme="1"/>
      <name val="Calibri"/>
      <family val="2"/>
      <scheme val="minor"/>
    </font>
    <font>
      <b/>
      <i/>
      <sz val="11"/>
      <color theme="1"/>
      <name val="Symbol"/>
      <family val="1"/>
      <charset val="2"/>
    </font>
    <font>
      <i/>
      <sz val="11"/>
      <color theme="1"/>
      <name val="Calibri"/>
      <family val="2"/>
      <scheme val="minor"/>
    </font>
    <font>
      <b/>
      <i/>
      <sz val="11"/>
      <color theme="1" tint="0.499984740745262"/>
      <name val="Calibri"/>
      <family val="2"/>
      <scheme val="minor"/>
    </font>
    <font>
      <sz val="12"/>
      <name val="Calibri"/>
      <family val="2"/>
      <scheme val="minor"/>
    </font>
    <font>
      <b/>
      <i/>
      <sz val="11"/>
      <name val="Calibri"/>
      <family val="2"/>
      <scheme val="minor"/>
    </font>
    <font>
      <i/>
      <sz val="11"/>
      <color theme="1"/>
      <name val="Symbol"/>
      <family val="1"/>
      <charset val="2"/>
    </font>
    <font>
      <i/>
      <sz val="7"/>
      <color theme="1"/>
      <name val="Times New Roman"/>
      <family val="1"/>
    </font>
    <font>
      <b/>
      <sz val="12"/>
      <color theme="1"/>
      <name val="Arial"/>
      <family val="2"/>
    </font>
    <font>
      <b/>
      <sz val="11"/>
      <color rgb="FFFF0000"/>
      <name val="Calibri"/>
      <family val="2"/>
      <scheme val="minor"/>
    </font>
    <font>
      <b/>
      <u/>
      <sz val="11"/>
      <name val="Calibri"/>
      <family val="2"/>
      <scheme val="minor"/>
    </font>
    <font>
      <b/>
      <sz val="12"/>
      <color rgb="FFFF0000"/>
      <name val="Calibri"/>
      <family val="2"/>
      <scheme val="minor"/>
    </font>
    <font>
      <sz val="11"/>
      <color rgb="FFFF0000"/>
      <name val="Calibri"/>
      <family val="2"/>
      <scheme val="minor"/>
    </font>
    <font>
      <b/>
      <i/>
      <sz val="11"/>
      <color rgb="FF0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9"/>
      </left>
      <right style="thick">
        <color indexed="9"/>
      </right>
      <top/>
      <bottom/>
      <diagonal/>
    </border>
    <border>
      <left/>
      <right style="thick">
        <color indexed="9"/>
      </right>
      <top/>
      <bottom style="medium">
        <color indexed="23"/>
      </bottom>
      <diagonal/>
    </border>
    <border>
      <left/>
      <right/>
      <top style="thin">
        <color rgb="FF505050"/>
      </top>
      <bottom style="thin">
        <color rgb="FF505050"/>
      </bottom>
      <diagonal/>
    </border>
    <border>
      <left/>
      <right/>
      <top/>
      <bottom style="medium">
        <color rgb="FF505050"/>
      </bottom>
      <diagonal/>
    </border>
    <border>
      <left/>
      <right/>
      <top style="thin">
        <color rgb="FF505050"/>
      </top>
      <bottom style="medium">
        <color rgb="FF50505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style="thin">
        <color indexed="64"/>
      </right>
      <top/>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7" fillId="0" borderId="0"/>
    <xf numFmtId="44" fontId="1" fillId="0" borderId="0" applyFont="0" applyFill="0" applyBorder="0" applyAlignment="0" applyProtection="0"/>
  </cellStyleXfs>
  <cellXfs count="402">
    <xf numFmtId="0" fontId="0" fillId="0" borderId="0" xfId="0"/>
    <xf numFmtId="0" fontId="0" fillId="0" borderId="1" xfId="0" applyBorder="1"/>
    <xf numFmtId="0" fontId="2" fillId="0" borderId="1" xfId="0" applyFont="1" applyBorder="1"/>
    <xf numFmtId="0" fontId="5" fillId="0" borderId="0" xfId="0" applyFont="1"/>
    <xf numFmtId="0" fontId="2" fillId="0" borderId="1" xfId="0" applyFont="1" applyBorder="1" applyAlignment="1">
      <alignment vertical="top"/>
    </xf>
    <xf numFmtId="0" fontId="0" fillId="0" borderId="3" xfId="0" applyBorder="1"/>
    <xf numFmtId="0" fontId="0" fillId="0" borderId="4" xfId="0" applyBorder="1"/>
    <xf numFmtId="37" fontId="0" fillId="0" borderId="1" xfId="0" applyNumberFormat="1" applyBorder="1"/>
    <xf numFmtId="37" fontId="2" fillId="0" borderId="1" xfId="0" applyNumberFormat="1" applyFont="1" applyBorder="1"/>
    <xf numFmtId="1" fontId="0" fillId="0" borderId="0" xfId="0" applyNumberFormat="1"/>
    <xf numFmtId="0" fontId="2" fillId="0" borderId="3" xfId="0" applyFont="1" applyBorder="1"/>
    <xf numFmtId="37" fontId="2" fillId="0" borderId="3" xfId="0" applyNumberFormat="1" applyFont="1" applyBorder="1"/>
    <xf numFmtId="0" fontId="2" fillId="0" borderId="4" xfId="0" applyFont="1" applyBorder="1"/>
    <xf numFmtId="37" fontId="2" fillId="0" borderId="4" xfId="0" applyNumberFormat="1" applyFont="1" applyBorder="1"/>
    <xf numFmtId="0" fontId="2" fillId="0" borderId="0" xfId="0" applyFont="1"/>
    <xf numFmtId="15" fontId="0" fillId="0" borderId="0" xfId="0" applyNumberFormat="1"/>
    <xf numFmtId="37" fontId="0" fillId="0" borderId="0" xfId="0" applyNumberFormat="1"/>
    <xf numFmtId="3" fontId="0" fillId="0" borderId="0" xfId="0" applyNumberFormat="1"/>
    <xf numFmtId="37" fontId="0" fillId="0" borderId="3" xfId="0" applyNumberFormat="1" applyBorder="1"/>
    <xf numFmtId="37" fontId="0" fillId="0" borderId="4" xfId="0" applyNumberFormat="1" applyBorder="1"/>
    <xf numFmtId="0" fontId="2" fillId="0" borderId="1" xfId="0" applyFont="1" applyBorder="1" applyAlignment="1">
      <alignment vertical="center" wrapText="1"/>
    </xf>
    <xf numFmtId="0" fontId="0" fillId="0" borderId="1" xfId="0" applyBorder="1" applyAlignment="1">
      <alignment vertical="center" wrapText="1"/>
    </xf>
    <xf numFmtId="0" fontId="4" fillId="0" borderId="0" xfId="0" applyFont="1" applyAlignment="1">
      <alignment vertical="center" wrapText="1"/>
    </xf>
    <xf numFmtId="1" fontId="7" fillId="0" borderId="0" xfId="0" applyNumberFormat="1" applyFont="1" applyAlignment="1">
      <alignment horizontal="center" vertical="center" wrapText="1"/>
    </xf>
    <xf numFmtId="0" fontId="8" fillId="0" borderId="0" xfId="0" applyFont="1" applyAlignment="1">
      <alignment vertical="center"/>
    </xf>
    <xf numFmtId="0" fontId="0" fillId="0" borderId="0" xfId="0" applyAlignment="1">
      <alignment horizontal="center"/>
    </xf>
    <xf numFmtId="3" fontId="0" fillId="0" borderId="1" xfId="0" applyNumberFormat="1" applyBorder="1"/>
    <xf numFmtId="0" fontId="7" fillId="0" borderId="0" xfId="0" applyFont="1"/>
    <xf numFmtId="41" fontId="7" fillId="0" borderId="0" xfId="0" applyNumberFormat="1" applyFont="1"/>
    <xf numFmtId="5" fontId="0" fillId="0" borderId="0" xfId="0" applyNumberFormat="1"/>
    <xf numFmtId="41" fontId="0" fillId="0" borderId="0" xfId="0" applyNumberFormat="1"/>
    <xf numFmtId="0" fontId="12" fillId="0" borderId="0" xfId="3" applyNumberFormat="1" applyFont="1" applyBorder="1" applyAlignment="1" applyProtection="1">
      <alignment horizontal="center" wrapText="1"/>
    </xf>
    <xf numFmtId="0" fontId="13" fillId="0" borderId="0" xfId="0" applyFont="1"/>
    <xf numFmtId="0" fontId="15" fillId="0" borderId="0" xfId="0" applyFont="1"/>
    <xf numFmtId="0" fontId="19" fillId="0" borderId="0" xfId="0" applyFont="1"/>
    <xf numFmtId="0" fontId="20" fillId="2" borderId="8" xfId="0" applyFont="1" applyFill="1" applyBorder="1" applyAlignment="1">
      <alignment horizontal="right" wrapText="1"/>
    </xf>
    <xf numFmtId="0" fontId="21" fillId="2" borderId="8" xfId="0" applyFont="1" applyFill="1" applyBorder="1" applyAlignment="1">
      <alignment horizontal="right" wrapText="1"/>
    </xf>
    <xf numFmtId="0" fontId="22" fillId="0" borderId="0" xfId="0" applyFont="1"/>
    <xf numFmtId="0" fontId="0" fillId="0" borderId="7" xfId="0" applyBorder="1"/>
    <xf numFmtId="0" fontId="13" fillId="0" borderId="7" xfId="0" applyFont="1" applyBorder="1"/>
    <xf numFmtId="3" fontId="13" fillId="0" borderId="0" xfId="0" applyNumberFormat="1" applyFont="1"/>
    <xf numFmtId="0" fontId="18" fillId="0" borderId="0" xfId="0" applyFont="1"/>
    <xf numFmtId="0" fontId="23" fillId="0" borderId="0" xfId="0" applyFont="1"/>
    <xf numFmtId="0" fontId="23" fillId="0" borderId="9" xfId="0" applyFont="1" applyBorder="1"/>
    <xf numFmtId="43" fontId="23" fillId="0" borderId="0" xfId="0" applyNumberFormat="1" applyFont="1"/>
    <xf numFmtId="0" fontId="23" fillId="0" borderId="10" xfId="0" applyFont="1" applyBorder="1"/>
    <xf numFmtId="0" fontId="22" fillId="0" borderId="11" xfId="0" applyFont="1" applyBorder="1"/>
    <xf numFmtId="3" fontId="23" fillId="0" borderId="0" xfId="0" applyNumberFormat="1" applyFont="1"/>
    <xf numFmtId="164" fontId="23" fillId="0" borderId="0" xfId="1" applyNumberFormat="1" applyFont="1" applyBorder="1" applyAlignment="1"/>
    <xf numFmtId="0" fontId="24" fillId="0" borderId="0" xfId="0" applyFont="1" applyAlignment="1">
      <alignment horizontal="left"/>
    </xf>
    <xf numFmtId="0" fontId="25" fillId="0" borderId="0" xfId="0" applyFont="1" applyAlignment="1">
      <alignment horizontal="left"/>
    </xf>
    <xf numFmtId="43" fontId="5" fillId="0" borderId="0" xfId="0" applyNumberFormat="1" applyFont="1"/>
    <xf numFmtId="164" fontId="0" fillId="0" borderId="0" xfId="1" applyNumberFormat="1" applyFont="1"/>
    <xf numFmtId="0" fontId="3" fillId="0" borderId="0" xfId="0" applyFont="1"/>
    <xf numFmtId="0" fontId="2" fillId="0" borderId="0" xfId="0" applyFont="1" applyAlignment="1">
      <alignment horizontal="left"/>
    </xf>
    <xf numFmtId="0" fontId="0" fillId="0" borderId="0" xfId="0" applyAlignment="1">
      <alignment horizontal="left"/>
    </xf>
    <xf numFmtId="0" fontId="27" fillId="0" borderId="0" xfId="0" applyFont="1" applyAlignment="1">
      <alignment horizontal="right"/>
    </xf>
    <xf numFmtId="0" fontId="28" fillId="0" borderId="0" xfId="0" applyFont="1"/>
    <xf numFmtId="164" fontId="28" fillId="0" borderId="0" xfId="1" applyNumberFormat="1" applyFont="1" applyFill="1" applyBorder="1"/>
    <xf numFmtId="166" fontId="0" fillId="0" borderId="0" xfId="0" applyNumberFormat="1"/>
    <xf numFmtId="164" fontId="27" fillId="0" borderId="0" xfId="1" applyNumberFormat="1" applyFont="1" applyFill="1" applyBorder="1"/>
    <xf numFmtId="0" fontId="0" fillId="3" borderId="0" xfId="0" applyFill="1"/>
    <xf numFmtId="0" fontId="0" fillId="0" borderId="0" xfId="0"/>
    <xf numFmtId="0" fontId="0" fillId="0" borderId="0" xfId="0"/>
    <xf numFmtId="3" fontId="2" fillId="0" borderId="1" xfId="0" applyNumberFormat="1" applyFont="1" applyBorder="1" applyAlignment="1">
      <alignment vertical="center" wrapText="1"/>
    </xf>
    <xf numFmtId="0" fontId="2" fillId="0" borderId="1" xfId="0" applyFont="1" applyBorder="1" applyAlignment="1">
      <alignment horizontal="center" vertical="top"/>
    </xf>
    <xf numFmtId="0" fontId="27" fillId="0" borderId="1" xfId="0" applyFont="1" applyBorder="1" applyAlignment="1">
      <alignment vertical="top"/>
    </xf>
    <xf numFmtId="167" fontId="27" fillId="0" borderId="1" xfId="0" applyNumberFormat="1" applyFont="1" applyBorder="1" applyAlignment="1">
      <alignment vertical="center" wrapText="1"/>
    </xf>
    <xf numFmtId="0" fontId="28" fillId="0" borderId="3" xfId="0" applyFont="1" applyBorder="1"/>
    <xf numFmtId="0" fontId="28" fillId="0" borderId="4" xfId="0" applyFont="1" applyBorder="1"/>
    <xf numFmtId="0" fontId="28" fillId="0" borderId="1" xfId="0" applyFont="1" applyBorder="1"/>
    <xf numFmtId="37" fontId="28" fillId="0" borderId="1" xfId="0" applyNumberFormat="1" applyFont="1" applyBorder="1"/>
    <xf numFmtId="0" fontId="27" fillId="0" borderId="1" xfId="0" applyFont="1" applyBorder="1"/>
    <xf numFmtId="37" fontId="27" fillId="0" borderId="1" xfId="0" applyNumberFormat="1" applyFont="1" applyBorder="1"/>
    <xf numFmtId="0" fontId="27" fillId="0" borderId="3" xfId="0" applyFont="1" applyBorder="1"/>
    <xf numFmtId="37" fontId="27" fillId="0" borderId="3" xfId="0" applyNumberFormat="1" applyFont="1" applyBorder="1"/>
    <xf numFmtId="0" fontId="27" fillId="0" borderId="4" xfId="0" applyFont="1" applyBorder="1"/>
    <xf numFmtId="39" fontId="27" fillId="0" borderId="1" xfId="0" applyNumberFormat="1" applyFont="1" applyBorder="1"/>
    <xf numFmtId="0" fontId="0" fillId="0" borderId="1" xfId="0" applyFont="1" applyBorder="1"/>
    <xf numFmtId="37" fontId="0" fillId="0" borderId="1" xfId="0" applyNumberFormat="1" applyFont="1" applyBorder="1"/>
    <xf numFmtId="167" fontId="2" fillId="0" borderId="1" xfId="0" applyNumberFormat="1" applyFont="1" applyBorder="1"/>
    <xf numFmtId="0" fontId="4" fillId="0" borderId="0" xfId="0" applyFont="1" applyAlignment="1"/>
    <xf numFmtId="167" fontId="2" fillId="0" borderId="1" xfId="0" applyNumberFormat="1" applyFont="1" applyBorder="1" applyAlignment="1">
      <alignment horizontal="center" vertical="top"/>
    </xf>
    <xf numFmtId="0" fontId="0" fillId="0" borderId="0" xfId="0"/>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37" fontId="2" fillId="0" borderId="6" xfId="0" applyNumberFormat="1" applyFont="1" applyBorder="1" applyAlignment="1">
      <alignment vertical="center" wrapText="1"/>
    </xf>
    <xf numFmtId="0" fontId="0" fillId="0" borderId="13" xfId="0" applyBorder="1" applyAlignment="1">
      <alignment vertical="center" wrapText="1"/>
    </xf>
    <xf numFmtId="37" fontId="0" fillId="0" borderId="6" xfId="0" applyNumberFormat="1" applyBorder="1" applyAlignment="1">
      <alignment vertical="center" wrapText="1"/>
    </xf>
    <xf numFmtId="1" fontId="2" fillId="0" borderId="12" xfId="0" applyNumberFormat="1" applyFont="1" applyBorder="1" applyAlignment="1">
      <alignment horizontal="right" vertical="center" wrapText="1"/>
    </xf>
    <xf numFmtId="0" fontId="2" fillId="0" borderId="1" xfId="0" applyFont="1" applyBorder="1" applyAlignment="1">
      <alignment horizontal="right" wrapText="1"/>
    </xf>
    <xf numFmtId="0" fontId="0" fillId="0" borderId="1" xfId="0" applyBorder="1" applyAlignment="1">
      <alignment horizontal="right" wrapText="1"/>
    </xf>
    <xf numFmtId="37" fontId="0" fillId="0" borderId="1" xfId="1" applyNumberFormat="1" applyFont="1" applyFill="1" applyBorder="1" applyAlignment="1">
      <alignment horizontal="right" wrapText="1"/>
    </xf>
    <xf numFmtId="37" fontId="2" fillId="0" borderId="1" xfId="1" applyNumberFormat="1" applyFont="1" applyFill="1" applyBorder="1" applyAlignment="1">
      <alignment horizontal="right" wrapText="1"/>
    </xf>
    <xf numFmtId="1" fontId="2" fillId="0" borderId="1" xfId="0" applyNumberFormat="1" applyFont="1" applyBorder="1"/>
    <xf numFmtId="37" fontId="0" fillId="0" borderId="1" xfId="0" applyNumberFormat="1" applyBorder="1" applyAlignment="1">
      <alignment vertical="center" wrapText="1"/>
    </xf>
    <xf numFmtId="37" fontId="1" fillId="0" borderId="1" xfId="0" applyNumberFormat="1" applyFont="1" applyBorder="1" applyAlignment="1">
      <alignment vertical="center" wrapText="1"/>
    </xf>
    <xf numFmtId="37" fontId="2" fillId="0" borderId="1" xfId="0" applyNumberFormat="1" applyFont="1" applyBorder="1" applyAlignment="1">
      <alignment vertical="center" wrapText="1"/>
    </xf>
    <xf numFmtId="37" fontId="9" fillId="0" borderId="1" xfId="0" applyNumberFormat="1" applyFont="1" applyBorder="1" applyAlignment="1">
      <alignment vertical="center" wrapText="1"/>
    </xf>
    <xf numFmtId="0" fontId="26" fillId="0" borderId="14" xfId="0" applyFont="1" applyBorder="1"/>
    <xf numFmtId="0" fontId="5" fillId="0" borderId="15" xfId="0" applyFont="1" applyBorder="1"/>
    <xf numFmtId="0" fontId="3" fillId="0" borderId="1" xfId="0" applyFont="1" applyBorder="1"/>
    <xf numFmtId="0" fontId="3" fillId="0" borderId="16" xfId="0" applyFont="1" applyBorder="1"/>
    <xf numFmtId="0" fontId="5" fillId="0" borderId="17" xfId="0" applyFont="1" applyBorder="1"/>
    <xf numFmtId="37" fontId="5" fillId="0" borderId="1" xfId="0" applyNumberFormat="1" applyFont="1" applyBorder="1"/>
    <xf numFmtId="0" fontId="3" fillId="0" borderId="18" xfId="0" applyFont="1" applyBorder="1"/>
    <xf numFmtId="0" fontId="5" fillId="0" borderId="19" xfId="0" applyFont="1" applyBorder="1"/>
    <xf numFmtId="9" fontId="7" fillId="0" borderId="0" xfId="2" applyFont="1" applyFill="1"/>
    <xf numFmtId="41" fontId="7" fillId="0" borderId="0" xfId="2" applyNumberFormat="1" applyFont="1" applyFill="1"/>
    <xf numFmtId="0" fontId="3" fillId="0" borderId="14" xfId="0" applyFont="1" applyBorder="1"/>
    <xf numFmtId="41" fontId="3" fillId="0" borderId="15" xfId="0" applyNumberFormat="1" applyFont="1" applyBorder="1" applyAlignment="1">
      <alignment horizontal="right"/>
    </xf>
    <xf numFmtId="41" fontId="3" fillId="0" borderId="0" xfId="0" applyNumberFormat="1" applyFont="1" applyAlignment="1">
      <alignment horizontal="right"/>
    </xf>
    <xf numFmtId="41" fontId="3" fillId="0" borderId="20" xfId="0" applyNumberFormat="1" applyFont="1" applyBorder="1" applyAlignment="1">
      <alignment horizontal="right"/>
    </xf>
    <xf numFmtId="0" fontId="26" fillId="0" borderId="18" xfId="0" applyFont="1" applyBorder="1"/>
    <xf numFmtId="0" fontId="3" fillId="0" borderId="21" xfId="0" applyFont="1" applyBorder="1" applyAlignment="1">
      <alignment horizontal="right"/>
    </xf>
    <xf numFmtId="0" fontId="3" fillId="0" borderId="0" xfId="0" applyFont="1" applyAlignment="1">
      <alignment horizontal="right"/>
    </xf>
    <xf numFmtId="0" fontId="3" fillId="0" borderId="22" xfId="0" applyFont="1" applyBorder="1" applyAlignment="1">
      <alignment horizontal="right"/>
    </xf>
    <xf numFmtId="0" fontId="5" fillId="0" borderId="2" xfId="0" applyFont="1" applyBorder="1"/>
    <xf numFmtId="41" fontId="5" fillId="0" borderId="1" xfId="0" applyNumberFormat="1" applyFont="1" applyBorder="1"/>
    <xf numFmtId="0" fontId="5" fillId="0" borderId="23" xfId="0" applyFont="1" applyBorder="1"/>
    <xf numFmtId="37" fontId="5" fillId="0" borderId="1" xfId="0" applyNumberFormat="1" applyFont="1" applyBorder="1" applyAlignment="1">
      <alignment horizontal="right"/>
    </xf>
    <xf numFmtId="6" fontId="5" fillId="0" borderId="0" xfId="0" applyNumberFormat="1" applyFont="1"/>
    <xf numFmtId="0" fontId="5" fillId="0" borderId="1" xfId="0" applyFont="1" applyBorder="1"/>
    <xf numFmtId="37" fontId="3" fillId="0" borderId="1" xfId="0" applyNumberFormat="1" applyFont="1" applyBorder="1"/>
    <xf numFmtId="0" fontId="31" fillId="0" borderId="1" xfId="0" applyFont="1" applyBorder="1"/>
    <xf numFmtId="1" fontId="32" fillId="0" borderId="1" xfId="0" applyNumberFormat="1" applyFont="1" applyBorder="1" applyAlignment="1" applyProtection="1">
      <alignment horizontal="right" wrapText="1"/>
      <protection locked="0"/>
    </xf>
    <xf numFmtId="49" fontId="33" fillId="0" borderId="1" xfId="0" applyNumberFormat="1" applyFont="1" applyBorder="1" applyAlignment="1" applyProtection="1">
      <alignment wrapText="1"/>
      <protection locked="0"/>
    </xf>
    <xf numFmtId="37" fontId="33" fillId="0" borderId="1" xfId="0" applyNumberFormat="1" applyFont="1" applyBorder="1" applyAlignment="1" applyProtection="1">
      <alignment horizontal="right" wrapText="1"/>
      <protection locked="0"/>
    </xf>
    <xf numFmtId="49" fontId="32" fillId="0" borderId="1" xfId="0" applyNumberFormat="1" applyFont="1" applyBorder="1" applyAlignment="1" applyProtection="1">
      <alignment wrapText="1"/>
      <protection locked="0"/>
    </xf>
    <xf numFmtId="37" fontId="32" fillId="0" borderId="1" xfId="0" applyNumberFormat="1" applyFont="1" applyBorder="1" applyAlignment="1" applyProtection="1">
      <alignment horizontal="right" wrapText="1"/>
      <protection locked="0"/>
    </xf>
    <xf numFmtId="0" fontId="34" fillId="0" borderId="1" xfId="0" applyFont="1" applyBorder="1"/>
    <xf numFmtId="165" fontId="24" fillId="0" borderId="1" xfId="1" applyNumberFormat="1" applyFont="1" applyBorder="1" applyAlignment="1">
      <alignment horizontal="center" wrapText="1"/>
    </xf>
    <xf numFmtId="49" fontId="24" fillId="0" borderId="1" xfId="0" applyNumberFormat="1" applyFont="1" applyBorder="1" applyAlignment="1" applyProtection="1">
      <alignment wrapText="1"/>
      <protection locked="0"/>
    </xf>
    <xf numFmtId="0" fontId="25" fillId="0" borderId="1" xfId="0" applyFont="1" applyBorder="1"/>
    <xf numFmtId="37" fontId="25" fillId="0" borderId="1" xfId="1" applyNumberFormat="1" applyFont="1" applyBorder="1" applyAlignment="1"/>
    <xf numFmtId="37" fontId="35" fillId="0" borderId="1" xfId="1" applyNumberFormat="1" applyFont="1" applyBorder="1" applyAlignment="1"/>
    <xf numFmtId="37" fontId="25" fillId="0" borderId="1" xfId="1" applyNumberFormat="1" applyFont="1" applyBorder="1"/>
    <xf numFmtId="0" fontId="24" fillId="0" borderId="1" xfId="0" applyFont="1" applyBorder="1"/>
    <xf numFmtId="37" fontId="24" fillId="0" borderId="1" xfId="1" applyNumberFormat="1" applyFont="1" applyBorder="1"/>
    <xf numFmtId="37" fontId="24" fillId="0" borderId="1" xfId="1" applyNumberFormat="1" applyFont="1" applyBorder="1" applyAlignment="1"/>
    <xf numFmtId="0" fontId="33" fillId="0" borderId="0" xfId="0" applyFont="1"/>
    <xf numFmtId="0" fontId="32" fillId="0" borderId="0" xfId="0" applyFont="1" applyAlignment="1">
      <alignment horizontal="center"/>
    </xf>
    <xf numFmtId="0" fontId="32" fillId="0" borderId="0" xfId="0" applyFont="1"/>
    <xf numFmtId="0" fontId="36" fillId="0" borderId="1" xfId="0" applyFont="1" applyBorder="1"/>
    <xf numFmtId="0" fontId="24" fillId="0" borderId="1" xfId="0" applyFont="1" applyBorder="1" applyAlignment="1">
      <alignment horizontal="left"/>
    </xf>
    <xf numFmtId="37" fontId="25" fillId="0" borderId="1" xfId="0" applyNumberFormat="1" applyFont="1" applyBorder="1"/>
    <xf numFmtId="0" fontId="25" fillId="0" borderId="0" xfId="0" applyFont="1"/>
    <xf numFmtId="164" fontId="25" fillId="0" borderId="1" xfId="1" applyNumberFormat="1" applyFont="1" applyBorder="1"/>
    <xf numFmtId="164" fontId="24" fillId="0" borderId="1" xfId="1" applyNumberFormat="1" applyFont="1" applyBorder="1"/>
    <xf numFmtId="37" fontId="24" fillId="0" borderId="1" xfId="0" applyNumberFormat="1" applyFont="1" applyBorder="1"/>
    <xf numFmtId="0" fontId="25" fillId="0" borderId="1" xfId="0" applyFont="1" applyBorder="1" applyAlignment="1">
      <alignment horizontal="left"/>
    </xf>
    <xf numFmtId="37" fontId="25" fillId="0" borderId="0" xfId="0" applyNumberFormat="1" applyFont="1"/>
    <xf numFmtId="37" fontId="24" fillId="0" borderId="0" xfId="0" applyNumberFormat="1" applyFont="1"/>
    <xf numFmtId="37" fontId="34" fillId="0" borderId="1" xfId="2" applyNumberFormat="1" applyFont="1" applyBorder="1"/>
    <xf numFmtId="37" fontId="34" fillId="0" borderId="1" xfId="0" applyNumberFormat="1" applyFont="1" applyBorder="1"/>
    <xf numFmtId="10" fontId="33" fillId="0" borderId="0" xfId="2" applyNumberFormat="1" applyFont="1"/>
    <xf numFmtId="164" fontId="25" fillId="0" borderId="0" xfId="0" applyNumberFormat="1" applyFont="1"/>
    <xf numFmtId="0" fontId="24" fillId="0" borderId="0" xfId="0" applyFont="1" applyAlignment="1">
      <alignment horizontal="center"/>
    </xf>
    <xf numFmtId="3" fontId="25" fillId="0" borderId="0" xfId="0" applyNumberFormat="1" applyFont="1" applyAlignment="1">
      <alignment horizontal="right" vertical="center"/>
    </xf>
    <xf numFmtId="0" fontId="25" fillId="0" borderId="1" xfId="0" applyFont="1" applyBorder="1" applyAlignment="1">
      <alignment vertical="center"/>
    </xf>
    <xf numFmtId="3" fontId="25" fillId="0" borderId="1" xfId="0" applyNumberFormat="1" applyFont="1" applyBorder="1" applyAlignment="1">
      <alignment horizontal="right" vertical="center"/>
    </xf>
    <xf numFmtId="3" fontId="24" fillId="0" borderId="1" xfId="0" applyNumberFormat="1" applyFont="1" applyBorder="1" applyAlignment="1">
      <alignment horizontal="right" vertical="center"/>
    </xf>
    <xf numFmtId="0" fontId="24" fillId="0" borderId="0" xfId="0" applyFont="1"/>
    <xf numFmtId="10" fontId="25" fillId="0" borderId="0" xfId="2" applyNumberFormat="1" applyFont="1"/>
    <xf numFmtId="9" fontId="25" fillId="0" borderId="1" xfId="2" applyFont="1" applyBorder="1"/>
    <xf numFmtId="0" fontId="0" fillId="0" borderId="1" xfId="0" applyBorder="1" applyAlignment="1">
      <alignment horizontal="left"/>
    </xf>
    <xf numFmtId="0" fontId="2" fillId="0" borderId="1" xfId="1" applyNumberFormat="1" applyFont="1" applyBorder="1"/>
    <xf numFmtId="164" fontId="0" fillId="0" borderId="1" xfId="1" applyNumberFormat="1" applyFont="1" applyBorder="1"/>
    <xf numFmtId="0" fontId="2" fillId="0" borderId="1" xfId="0" applyFont="1" applyBorder="1" applyAlignment="1">
      <alignment horizontal="left"/>
    </xf>
    <xf numFmtId="3" fontId="2" fillId="0" borderId="1" xfId="0" applyNumberFormat="1" applyFont="1" applyBorder="1"/>
    <xf numFmtId="164" fontId="0" fillId="0" borderId="1" xfId="1" applyNumberFormat="1" applyFont="1" applyBorder="1" applyAlignment="1">
      <alignment horizontal="right"/>
    </xf>
    <xf numFmtId="0" fontId="0" fillId="0" borderId="1" xfId="0" applyBorder="1" applyAlignment="1">
      <alignment horizontal="right"/>
    </xf>
    <xf numFmtId="164" fontId="2" fillId="0" borderId="1" xfId="1" applyNumberFormat="1" applyFont="1" applyBorder="1" applyAlignment="1">
      <alignment horizontal="right"/>
    </xf>
    <xf numFmtId="0" fontId="2" fillId="0" borderId="1" xfId="0" applyFont="1" applyBorder="1" applyAlignment="1">
      <alignment horizontal="right"/>
    </xf>
    <xf numFmtId="164" fontId="28" fillId="0" borderId="1" xfId="1" applyNumberFormat="1" applyFont="1" applyFill="1" applyBorder="1"/>
    <xf numFmtId="164" fontId="2" fillId="0" borderId="1" xfId="1" applyNumberFormat="1" applyFont="1" applyBorder="1"/>
    <xf numFmtId="164" fontId="27" fillId="0" borderId="1" xfId="1" applyNumberFormat="1" applyFont="1" applyFill="1" applyBorder="1"/>
    <xf numFmtId="0" fontId="0" fillId="0" borderId="0" xfId="0"/>
    <xf numFmtId="0" fontId="38" fillId="3" borderId="0" xfId="0" applyFont="1" applyFill="1" applyBorder="1" applyAlignment="1">
      <alignment horizontal="left" vertical="center"/>
    </xf>
    <xf numFmtId="0" fontId="37" fillId="4" borderId="14" xfId="0" applyFont="1" applyFill="1" applyBorder="1" applyAlignment="1">
      <alignment vertical="top"/>
    </xf>
    <xf numFmtId="0" fontId="39" fillId="3" borderId="25" xfId="0" applyFont="1" applyFill="1" applyBorder="1" applyAlignment="1">
      <alignment vertical="top"/>
    </xf>
    <xf numFmtId="0" fontId="0" fillId="3" borderId="25" xfId="0" applyFill="1" applyBorder="1"/>
    <xf numFmtId="0" fontId="0" fillId="3" borderId="0" xfId="0" applyFill="1" applyBorder="1"/>
    <xf numFmtId="0" fontId="0" fillId="3" borderId="21" xfId="0" applyFill="1" applyBorder="1"/>
    <xf numFmtId="0" fontId="0" fillId="3" borderId="18" xfId="0" applyFill="1" applyBorder="1"/>
    <xf numFmtId="0" fontId="0" fillId="3" borderId="2" xfId="0" applyFill="1" applyBorder="1"/>
    <xf numFmtId="0" fontId="0" fillId="3" borderId="19" xfId="0" applyFill="1" applyBorder="1"/>
    <xf numFmtId="0" fontId="39" fillId="3" borderId="14" xfId="0" applyFont="1" applyFill="1" applyBorder="1"/>
    <xf numFmtId="0" fontId="0" fillId="3" borderId="24" xfId="0" applyFill="1" applyBorder="1"/>
    <xf numFmtId="0" fontId="0" fillId="3" borderId="15" xfId="0" applyFill="1" applyBorder="1"/>
    <xf numFmtId="0" fontId="0" fillId="0" borderId="0" xfId="0" applyFill="1" applyBorder="1"/>
    <xf numFmtId="0" fontId="0" fillId="0" borderId="0" xfId="0" applyBorder="1"/>
    <xf numFmtId="0" fontId="0" fillId="0" borderId="21" xfId="0" applyBorder="1"/>
    <xf numFmtId="0" fontId="0" fillId="0" borderId="25" xfId="0" applyBorder="1"/>
    <xf numFmtId="0" fontId="0" fillId="4" borderId="0" xfId="0" applyFill="1" applyBorder="1"/>
    <xf numFmtId="0" fontId="37" fillId="3" borderId="0" xfId="0" applyFont="1" applyFill="1" applyBorder="1" applyAlignment="1">
      <alignment vertical="top" wrapText="1"/>
    </xf>
    <xf numFmtId="0" fontId="37" fillId="3" borderId="21" xfId="0" applyFont="1" applyFill="1" applyBorder="1" applyAlignment="1">
      <alignment vertical="top" wrapText="1"/>
    </xf>
    <xf numFmtId="0" fontId="37" fillId="3" borderId="25" xfId="0" applyFont="1" applyFill="1" applyBorder="1" applyAlignment="1">
      <alignment vertical="center"/>
    </xf>
    <xf numFmtId="0" fontId="37" fillId="3" borderId="0" xfId="0" applyFont="1" applyFill="1" applyBorder="1" applyAlignment="1">
      <alignment vertical="center"/>
    </xf>
    <xf numFmtId="0" fontId="37" fillId="3" borderId="21" xfId="0" applyFont="1" applyFill="1" applyBorder="1" applyAlignment="1">
      <alignment vertical="center"/>
    </xf>
    <xf numFmtId="0" fontId="37" fillId="3" borderId="14" xfId="0" applyFont="1" applyFill="1" applyBorder="1" applyAlignment="1">
      <alignment vertical="top"/>
    </xf>
    <xf numFmtId="0" fontId="0" fillId="3" borderId="0" xfId="0" applyFill="1" applyBorder="1" applyAlignment="1">
      <alignment vertical="center"/>
    </xf>
    <xf numFmtId="0" fontId="40" fillId="3" borderId="25" xfId="0" applyFont="1" applyFill="1" applyBorder="1" applyAlignment="1">
      <alignment vertical="center"/>
    </xf>
    <xf numFmtId="0" fontId="39" fillId="3" borderId="25" xfId="0" applyFont="1" applyFill="1" applyBorder="1"/>
    <xf numFmtId="0" fontId="0" fillId="0" borderId="18" xfId="0" applyBorder="1"/>
    <xf numFmtId="0" fontId="0" fillId="0" borderId="22" xfId="0" applyBorder="1"/>
    <xf numFmtId="0" fontId="0" fillId="0" borderId="0" xfId="0" applyFont="1"/>
    <xf numFmtId="0" fontId="0" fillId="3" borderId="0" xfId="0" applyFont="1" applyFill="1"/>
    <xf numFmtId="0" fontId="0" fillId="3" borderId="0" xfId="0" applyFont="1" applyFill="1" applyBorder="1"/>
    <xf numFmtId="0" fontId="0" fillId="3" borderId="24" xfId="0" applyFont="1" applyFill="1" applyBorder="1"/>
    <xf numFmtId="0" fontId="0" fillId="3" borderId="15" xfId="0" applyFont="1" applyFill="1" applyBorder="1"/>
    <xf numFmtId="0" fontId="0" fillId="3" borderId="25" xfId="0" applyFont="1" applyFill="1" applyBorder="1"/>
    <xf numFmtId="0" fontId="0" fillId="3" borderId="21" xfId="0" applyFont="1" applyFill="1" applyBorder="1"/>
    <xf numFmtId="0" fontId="37" fillId="3" borderId="25" xfId="0" applyFont="1" applyFill="1" applyBorder="1"/>
    <xf numFmtId="0" fontId="33" fillId="3" borderId="24" xfId="0" applyFont="1" applyFill="1" applyBorder="1"/>
    <xf numFmtId="0" fontId="33" fillId="3" borderId="15" xfId="0" applyFont="1" applyFill="1" applyBorder="1"/>
    <xf numFmtId="0" fontId="33" fillId="3" borderId="25" xfId="0" applyFont="1" applyFill="1" applyBorder="1"/>
    <xf numFmtId="0" fontId="33" fillId="3" borderId="0" xfId="0" applyFont="1" applyFill="1" applyBorder="1"/>
    <xf numFmtId="0" fontId="33" fillId="3" borderId="21" xfId="0" applyFont="1" applyFill="1" applyBorder="1"/>
    <xf numFmtId="0" fontId="42" fillId="3" borderId="25" xfId="0" applyFont="1" applyFill="1" applyBorder="1"/>
    <xf numFmtId="0" fontId="33" fillId="3" borderId="25" xfId="0" quotePrefix="1" applyFont="1" applyFill="1" applyBorder="1" applyAlignment="1">
      <alignment vertical="center"/>
    </xf>
    <xf numFmtId="0" fontId="42" fillId="3" borderId="25" xfId="0" quotePrefix="1" applyFont="1" applyFill="1" applyBorder="1" applyAlignment="1">
      <alignment vertical="center"/>
    </xf>
    <xf numFmtId="0" fontId="42" fillId="3" borderId="0" xfId="0" applyFont="1" applyFill="1" applyBorder="1"/>
    <xf numFmtId="0" fontId="33" fillId="3" borderId="18" xfId="0" quotePrefix="1" applyFont="1" applyFill="1" applyBorder="1" applyAlignment="1">
      <alignment vertical="center"/>
    </xf>
    <xf numFmtId="0" fontId="33" fillId="3" borderId="2" xfId="0" applyFont="1" applyFill="1" applyBorder="1"/>
    <xf numFmtId="0" fontId="33" fillId="3" borderId="19" xfId="0" applyFont="1" applyFill="1" applyBorder="1"/>
    <xf numFmtId="0" fontId="33" fillId="0" borderId="0" xfId="0" applyFont="1" applyFill="1"/>
    <xf numFmtId="0" fontId="33" fillId="3" borderId="18" xfId="0" applyFont="1" applyFill="1" applyBorder="1"/>
    <xf numFmtId="0" fontId="42" fillId="3" borderId="14" xfId="0" applyFont="1" applyFill="1" applyBorder="1"/>
    <xf numFmtId="0" fontId="0" fillId="4" borderId="0" xfId="0" applyFont="1" applyFill="1"/>
    <xf numFmtId="0" fontId="32" fillId="0" borderId="0" xfId="0" applyFont="1" applyFill="1"/>
    <xf numFmtId="0" fontId="42" fillId="3" borderId="18" xfId="0" quotePrefix="1" applyFont="1" applyFill="1" applyBorder="1" applyAlignment="1">
      <alignment vertical="center"/>
    </xf>
    <xf numFmtId="0" fontId="42" fillId="3" borderId="2" xfId="0" applyFont="1" applyFill="1" applyBorder="1"/>
    <xf numFmtId="0" fontId="0" fillId="3" borderId="18" xfId="0" applyFont="1" applyFill="1" applyBorder="1"/>
    <xf numFmtId="0" fontId="0" fillId="3" borderId="2" xfId="0" applyFont="1" applyFill="1" applyBorder="1"/>
    <xf numFmtId="0" fontId="0" fillId="3" borderId="19" xfId="0" applyFont="1" applyFill="1" applyBorder="1"/>
    <xf numFmtId="0" fontId="39" fillId="3" borderId="0" xfId="0" applyFont="1" applyFill="1" applyBorder="1"/>
    <xf numFmtId="0" fontId="2" fillId="3" borderId="14" xfId="0" applyFont="1" applyFill="1" applyBorder="1"/>
    <xf numFmtId="0" fontId="2" fillId="3" borderId="25" xfId="0" applyFont="1" applyFill="1" applyBorder="1"/>
    <xf numFmtId="0" fontId="0" fillId="0" borderId="0" xfId="0"/>
    <xf numFmtId="0" fontId="0" fillId="0" borderId="0" xfId="0"/>
    <xf numFmtId="0" fontId="0" fillId="0" borderId="22" xfId="0" applyBorder="1" applyAlignment="1">
      <alignment horizontal="right"/>
    </xf>
    <xf numFmtId="0" fontId="0" fillId="0" borderId="0" xfId="0" applyBorder="1" applyAlignment="1">
      <alignment horizontal="right"/>
    </xf>
    <xf numFmtId="0" fontId="0" fillId="0" borderId="4" xfId="0" applyBorder="1" applyAlignment="1">
      <alignment horizontal="right"/>
    </xf>
    <xf numFmtId="0" fontId="0" fillId="0" borderId="2" xfId="0" applyBorder="1" applyAlignment="1">
      <alignment horizontal="right"/>
    </xf>
    <xf numFmtId="43" fontId="0" fillId="0" borderId="22" xfId="1" applyFont="1" applyBorder="1"/>
    <xf numFmtId="43" fontId="0" fillId="0" borderId="0" xfId="1" applyFont="1" applyBorder="1"/>
    <xf numFmtId="43" fontId="0" fillId="0" borderId="4" xfId="1" applyFont="1" applyBorder="1"/>
    <xf numFmtId="43" fontId="0" fillId="0" borderId="2" xfId="1" applyFont="1" applyBorder="1"/>
    <xf numFmtId="0" fontId="0" fillId="0" borderId="25" xfId="0" applyBorder="1" applyAlignment="1">
      <alignment horizontal="right"/>
    </xf>
    <xf numFmtId="43" fontId="0" fillId="0" borderId="25" xfId="1" applyFont="1" applyBorder="1"/>
    <xf numFmtId="43" fontId="0" fillId="0" borderId="25" xfId="0" applyNumberFormat="1" applyBorder="1"/>
    <xf numFmtId="0" fontId="0" fillId="0" borderId="18" xfId="0" applyBorder="1" applyAlignment="1">
      <alignment horizontal="right"/>
    </xf>
    <xf numFmtId="43" fontId="0" fillId="0" borderId="0" xfId="0" applyNumberFormat="1"/>
    <xf numFmtId="0" fontId="37" fillId="3" borderId="14" xfId="0" applyFont="1" applyFill="1" applyBorder="1" applyAlignment="1">
      <alignment horizontal="left" vertical="top"/>
    </xf>
    <xf numFmtId="0" fontId="37" fillId="3" borderId="24" xfId="0" applyFont="1" applyFill="1" applyBorder="1" applyAlignment="1">
      <alignment horizontal="left" vertical="top"/>
    </xf>
    <xf numFmtId="0" fontId="37" fillId="3" borderId="15" xfId="0" applyFont="1" applyFill="1" applyBorder="1" applyAlignment="1">
      <alignment horizontal="left" vertical="top"/>
    </xf>
    <xf numFmtId="0" fontId="37" fillId="3" borderId="25" xfId="0" applyFont="1" applyFill="1" applyBorder="1" applyAlignment="1">
      <alignment horizontal="left" vertical="top"/>
    </xf>
    <xf numFmtId="0" fontId="0" fillId="3" borderId="20" xfId="0" applyFont="1" applyFill="1" applyBorder="1" applyAlignment="1">
      <alignment horizontal="left" vertical="top"/>
    </xf>
    <xf numFmtId="0" fontId="37" fillId="3" borderId="0" xfId="0" applyFont="1" applyFill="1" applyBorder="1" applyAlignment="1">
      <alignment horizontal="left" vertical="top"/>
    </xf>
    <xf numFmtId="0" fontId="37" fillId="3" borderId="21" xfId="0" applyFont="1" applyFill="1" applyBorder="1" applyAlignment="1">
      <alignment horizontal="left" vertical="top"/>
    </xf>
    <xf numFmtId="0" fontId="0" fillId="3" borderId="4" xfId="0" applyFont="1" applyFill="1" applyBorder="1" applyAlignment="1">
      <alignment horizontal="left" vertical="top"/>
    </xf>
    <xf numFmtId="14" fontId="0" fillId="0" borderId="1" xfId="0" applyNumberFormat="1"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39" fillId="0" borderId="23" xfId="0" applyFont="1" applyFill="1" applyBorder="1"/>
    <xf numFmtId="169" fontId="0" fillId="0" borderId="1" xfId="0" applyNumberFormat="1"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5" fillId="0" borderId="0" xfId="0" applyFont="1" applyAlignment="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0" fillId="0" borderId="0" xfId="0" applyAlignment="1">
      <alignment horizontal="right"/>
    </xf>
    <xf numFmtId="9" fontId="7" fillId="0" borderId="0" xfId="0" applyNumberFormat="1" applyFont="1" applyAlignment="1">
      <alignment horizontal="right" vertical="center"/>
    </xf>
    <xf numFmtId="0" fontId="6" fillId="0" borderId="0" xfId="0" applyFont="1" applyAlignment="1">
      <alignment vertical="center"/>
    </xf>
    <xf numFmtId="0" fontId="0" fillId="0" borderId="0" xfId="0" applyFont="1" applyFill="1" applyBorder="1"/>
    <xf numFmtId="0" fontId="47" fillId="7" borderId="0" xfId="3" applyFont="1" applyFill="1"/>
    <xf numFmtId="0" fontId="11" fillId="0" borderId="0" xfId="3"/>
    <xf numFmtId="0" fontId="47" fillId="0" borderId="0" xfId="3" applyFont="1"/>
    <xf numFmtId="0" fontId="47" fillId="0" borderId="0" xfId="3" applyFont="1" applyFill="1"/>
    <xf numFmtId="0" fontId="6" fillId="0" borderId="0" xfId="0" applyFont="1" applyFill="1" applyAlignment="1">
      <alignment vertical="center"/>
    </xf>
    <xf numFmtId="0" fontId="0" fillId="0" borderId="0" xfId="0" applyFill="1"/>
    <xf numFmtId="0" fontId="41" fillId="0" borderId="0" xfId="0" applyFont="1" applyFill="1"/>
    <xf numFmtId="0" fontId="7" fillId="0" borderId="0" xfId="0" applyFont="1" applyFill="1"/>
    <xf numFmtId="0" fontId="46" fillId="0" borderId="0" xfId="0" applyFont="1"/>
    <xf numFmtId="0" fontId="48" fillId="0" borderId="0" xfId="0" applyFont="1"/>
    <xf numFmtId="0" fontId="37" fillId="3" borderId="0" xfId="0" applyFont="1" applyFill="1" applyBorder="1" applyAlignment="1">
      <alignment horizontal="left" vertical="center"/>
    </xf>
    <xf numFmtId="0" fontId="0" fillId="3" borderId="0" xfId="0" applyFill="1" applyBorder="1" applyAlignment="1">
      <alignment horizontal="left" vertical="center"/>
    </xf>
    <xf numFmtId="0" fontId="0" fillId="3" borderId="21" xfId="0" applyFill="1" applyBorder="1" applyAlignment="1">
      <alignment horizontal="left" vertical="center"/>
    </xf>
    <xf numFmtId="0" fontId="37" fillId="3" borderId="0" xfId="0" applyFont="1" applyFill="1" applyBorder="1" applyAlignment="1">
      <alignment horizontal="left" vertical="top" wrapText="1"/>
    </xf>
    <xf numFmtId="0" fontId="37" fillId="3" borderId="21" xfId="0" applyFont="1" applyFill="1" applyBorder="1" applyAlignment="1">
      <alignment horizontal="left" vertical="top" wrapText="1"/>
    </xf>
    <xf numFmtId="0" fontId="0" fillId="0" borderId="0" xfId="0"/>
    <xf numFmtId="0" fontId="11" fillId="0" borderId="0" xfId="3" quotePrefix="1"/>
    <xf numFmtId="0" fontId="0" fillId="0" borderId="0" xfId="0" applyFont="1" applyBorder="1"/>
    <xf numFmtId="0" fontId="39" fillId="3" borderId="24" xfId="0" applyFont="1" applyFill="1" applyBorder="1"/>
    <xf numFmtId="0" fontId="31" fillId="3" borderId="24" xfId="0" applyFont="1" applyFill="1" applyBorder="1"/>
    <xf numFmtId="0" fontId="31" fillId="3" borderId="15" xfId="0" applyFont="1" applyFill="1" applyBorder="1"/>
    <xf numFmtId="0" fontId="31" fillId="3" borderId="25" xfId="0" applyFont="1" applyFill="1" applyBorder="1"/>
    <xf numFmtId="0" fontId="31" fillId="3" borderId="0" xfId="0" applyFont="1" applyFill="1" applyBorder="1"/>
    <xf numFmtId="0" fontId="31" fillId="3" borderId="21" xfId="0" applyFont="1" applyFill="1" applyBorder="1"/>
    <xf numFmtId="0" fontId="31" fillId="3" borderId="0" xfId="0" applyFont="1" applyFill="1" applyBorder="1" applyAlignment="1">
      <alignment horizontal="left" vertical="center"/>
    </xf>
    <xf numFmtId="0" fontId="42" fillId="3" borderId="21" xfId="0" applyFont="1" applyFill="1" applyBorder="1"/>
    <xf numFmtId="0" fontId="42" fillId="3" borderId="19" xfId="0" applyFont="1" applyFill="1" applyBorder="1"/>
    <xf numFmtId="0" fontId="42" fillId="3" borderId="14" xfId="0" quotePrefix="1" applyFont="1" applyFill="1" applyBorder="1"/>
    <xf numFmtId="0" fontId="33" fillId="4" borderId="0" xfId="0" applyFont="1" applyFill="1" applyBorder="1"/>
    <xf numFmtId="168" fontId="33" fillId="4" borderId="14" xfId="0" applyNumberFormat="1" applyFont="1" applyFill="1" applyBorder="1"/>
    <xf numFmtId="168" fontId="33" fillId="4" borderId="15" xfId="0" applyNumberFormat="1" applyFont="1" applyFill="1" applyBorder="1"/>
    <xf numFmtId="168" fontId="33" fillId="4" borderId="18" xfId="0" applyNumberFormat="1" applyFont="1" applyFill="1" applyBorder="1"/>
    <xf numFmtId="168" fontId="33" fillId="4" borderId="19" xfId="0" applyNumberFormat="1" applyFont="1" applyFill="1" applyBorder="1"/>
    <xf numFmtId="0" fontId="32" fillId="3" borderId="14" xfId="0" applyFont="1" applyFill="1" applyBorder="1"/>
    <xf numFmtId="0" fontId="33" fillId="4" borderId="15" xfId="0" applyFont="1" applyFill="1" applyBorder="1"/>
    <xf numFmtId="0" fontId="32" fillId="3" borderId="18" xfId="0" applyFont="1" applyFill="1" applyBorder="1"/>
    <xf numFmtId="0" fontId="33" fillId="4" borderId="19" xfId="0" applyFont="1" applyFill="1" applyBorder="1"/>
    <xf numFmtId="0" fontId="42" fillId="5" borderId="0" xfId="0" applyFont="1" applyFill="1"/>
    <xf numFmtId="0" fontId="33" fillId="5" borderId="0" xfId="0" applyFont="1" applyFill="1"/>
    <xf numFmtId="168" fontId="33" fillId="5" borderId="14" xfId="0" applyNumberFormat="1" applyFont="1" applyFill="1" applyBorder="1"/>
    <xf numFmtId="168" fontId="33" fillId="5" borderId="15" xfId="0" applyNumberFormat="1" applyFont="1" applyFill="1" applyBorder="1"/>
    <xf numFmtId="168" fontId="33" fillId="5" borderId="18" xfId="0" applyNumberFormat="1" applyFont="1" applyFill="1" applyBorder="1"/>
    <xf numFmtId="168" fontId="33" fillId="5" borderId="19" xfId="0" applyNumberFormat="1" applyFont="1" applyFill="1" applyBorder="1"/>
    <xf numFmtId="0" fontId="39" fillId="3" borderId="25" xfId="0" applyFont="1" applyFill="1" applyBorder="1" applyAlignment="1">
      <alignment vertical="center"/>
    </xf>
    <xf numFmtId="44" fontId="39" fillId="3" borderId="0" xfId="5" applyFont="1" applyFill="1" applyBorder="1" applyAlignment="1">
      <alignment horizontal="left" vertical="top"/>
    </xf>
    <xf numFmtId="0" fontId="39" fillId="3" borderId="0" xfId="0" applyFont="1" applyFill="1" applyBorder="1" applyAlignment="1">
      <alignment vertical="center"/>
    </xf>
    <xf numFmtId="0" fontId="37" fillId="3" borderId="25" xfId="0" applyFont="1" applyFill="1" applyBorder="1" applyAlignment="1">
      <alignment horizontal="center" vertical="center"/>
    </xf>
    <xf numFmtId="0" fontId="37" fillId="3" borderId="0" xfId="0" applyFont="1" applyFill="1" applyBorder="1" applyAlignment="1">
      <alignment horizontal="center" vertical="center"/>
    </xf>
    <xf numFmtId="0" fontId="50" fillId="3" borderId="0" xfId="0" applyFont="1" applyFill="1" applyBorder="1"/>
    <xf numFmtId="0" fontId="43" fillId="3" borderId="25" xfId="0" applyFont="1" applyFill="1" applyBorder="1" applyAlignment="1">
      <alignment horizontal="left" vertical="center" indent="5"/>
    </xf>
    <xf numFmtId="0" fontId="37" fillId="3" borderId="0" xfId="0" applyFont="1" applyFill="1" applyBorder="1" applyAlignment="1">
      <alignment horizontal="center"/>
    </xf>
    <xf numFmtId="6" fontId="39" fillId="3" borderId="0" xfId="0" applyNumberFormat="1" applyFont="1" applyFill="1" applyBorder="1" applyAlignment="1">
      <alignment horizontal="center" vertical="center"/>
    </xf>
    <xf numFmtId="0" fontId="39" fillId="3" borderId="0" xfId="0" applyFont="1" applyFill="1" applyBorder="1" applyAlignment="1">
      <alignment horizontal="center" vertical="center"/>
    </xf>
    <xf numFmtId="0" fontId="39" fillId="3" borderId="0" xfId="0" applyFont="1" applyFill="1" applyBorder="1" applyAlignment="1">
      <alignment horizontal="center"/>
    </xf>
    <xf numFmtId="9" fontId="39" fillId="3" borderId="0" xfId="2" applyFont="1" applyFill="1" applyBorder="1" applyAlignment="1">
      <alignment horizontal="center"/>
    </xf>
    <xf numFmtId="9" fontId="39" fillId="3" borderId="0" xfId="2" applyFont="1" applyFill="1" applyBorder="1" applyAlignment="1">
      <alignment horizontal="center" vertical="center"/>
    </xf>
    <xf numFmtId="0" fontId="37" fillId="3" borderId="25" xfId="0" applyFont="1" applyFill="1" applyBorder="1" applyAlignment="1">
      <alignment horizontal="left" vertical="center" indent="5"/>
    </xf>
    <xf numFmtId="0" fontId="39" fillId="3" borderId="25" xfId="0" applyFont="1" applyFill="1" applyBorder="1" applyAlignment="1">
      <alignment horizontal="left" vertical="top"/>
    </xf>
    <xf numFmtId="0" fontId="0" fillId="0" borderId="23" xfId="0" applyFill="1" applyBorder="1"/>
    <xf numFmtId="0" fontId="37" fillId="4" borderId="25" xfId="0" applyFont="1" applyFill="1" applyBorder="1"/>
    <xf numFmtId="0" fontId="40" fillId="3" borderId="25" xfId="0" quotePrefix="1" applyFont="1" applyFill="1" applyBorder="1" applyAlignment="1">
      <alignment vertical="center"/>
    </xf>
    <xf numFmtId="0" fontId="49" fillId="0" borderId="0" xfId="0" applyFont="1"/>
    <xf numFmtId="0" fontId="2" fillId="3" borderId="20" xfId="0" applyFont="1" applyFill="1" applyBorder="1" applyAlignment="1">
      <alignment vertical="center"/>
    </xf>
    <xf numFmtId="0" fontId="0" fillId="3" borderId="20" xfId="0" applyFont="1" applyFill="1" applyBorder="1" applyAlignment="1">
      <alignment vertical="center"/>
    </xf>
    <xf numFmtId="0" fontId="2" fillId="3" borderId="20" xfId="0" applyFont="1" applyFill="1" applyBorder="1" applyAlignment="1">
      <alignment horizontal="center" vertical="center"/>
    </xf>
    <xf numFmtId="0" fontId="39" fillId="3" borderId="4" xfId="0" applyFont="1" applyFill="1" applyBorder="1" applyAlignment="1">
      <alignment vertical="center"/>
    </xf>
    <xf numFmtId="0" fontId="2" fillId="3" borderId="4" xfId="0" applyFont="1" applyFill="1" applyBorder="1" applyAlignment="1">
      <alignment horizontal="center" vertical="center"/>
    </xf>
    <xf numFmtId="0" fontId="0" fillId="3" borderId="1" xfId="0" applyFont="1" applyFill="1" applyBorder="1" applyAlignment="1">
      <alignment vertical="center"/>
    </xf>
    <xf numFmtId="3"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39" fillId="3" borderId="0" xfId="0" applyFont="1" applyFill="1" applyAlignment="1">
      <alignment horizontal="left" vertical="center"/>
    </xf>
    <xf numFmtId="0" fontId="37" fillId="3" borderId="0" xfId="0" applyFont="1" applyFill="1" applyBorder="1" applyAlignment="1">
      <alignment vertical="center" wrapText="1"/>
    </xf>
    <xf numFmtId="0" fontId="37" fillId="3" borderId="21" xfId="0" applyFont="1" applyFill="1" applyBorder="1" applyAlignment="1">
      <alignment vertical="center" wrapText="1"/>
    </xf>
    <xf numFmtId="0" fontId="42" fillId="3" borderId="25" xfId="0" applyFont="1" applyFill="1" applyBorder="1" applyAlignment="1">
      <alignment vertical="center"/>
    </xf>
    <xf numFmtId="0" fontId="39" fillId="3" borderId="18" xfId="0" applyFont="1" applyFill="1" applyBorder="1"/>
    <xf numFmtId="0" fontId="0" fillId="0" borderId="1" xfId="0" applyFont="1" applyBorder="1" applyAlignment="1">
      <alignment vertical="center" wrapText="1"/>
    </xf>
    <xf numFmtId="6" fontId="0" fillId="0" borderId="1" xfId="0" applyNumberFormat="1" applyFont="1" applyBorder="1" applyAlignment="1">
      <alignment horizontal="right" vertical="center" wrapText="1"/>
    </xf>
    <xf numFmtId="0" fontId="0" fillId="0" borderId="1" xfId="0" applyFont="1" applyBorder="1" applyAlignment="1">
      <alignment horizontal="right" vertical="center" wrapText="1"/>
    </xf>
    <xf numFmtId="9" fontId="0" fillId="0" borderId="1" xfId="0" applyNumberFormat="1" applyFont="1" applyBorder="1" applyAlignment="1">
      <alignment horizontal="right" vertical="center" wrapText="1"/>
    </xf>
    <xf numFmtId="0" fontId="42" fillId="3" borderId="25" xfId="0" applyFont="1" applyFill="1" applyBorder="1" applyAlignment="1">
      <alignment horizontal="left" vertical="top"/>
    </xf>
    <xf numFmtId="0" fontId="40" fillId="3" borderId="25" xfId="0" applyFont="1" applyFill="1" applyBorder="1" applyAlignment="1">
      <alignment horizontal="left" vertical="top"/>
    </xf>
    <xf numFmtId="0" fontId="39" fillId="3" borderId="25" xfId="0" applyFont="1" applyFill="1" applyBorder="1" applyAlignment="1">
      <alignment horizontal="left" vertical="top" indent="2"/>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0" fontId="46" fillId="0" borderId="0" xfId="0" applyFont="1" applyAlignment="1">
      <alignment horizontal="left" vertical="top" wrapText="1"/>
    </xf>
    <xf numFmtId="0" fontId="2" fillId="3" borderId="0" xfId="0" applyFont="1" applyFill="1" applyAlignment="1">
      <alignment horizontal="center"/>
    </xf>
    <xf numFmtId="0" fontId="2" fillId="0" borderId="0" xfId="0" applyFont="1" applyBorder="1" applyAlignment="1">
      <alignment horizontal="center" vertical="center"/>
    </xf>
    <xf numFmtId="0" fontId="37" fillId="0" borderId="25" xfId="0" applyFont="1" applyBorder="1" applyAlignment="1">
      <alignment horizontal="left" vertical="center"/>
    </xf>
    <xf numFmtId="0" fontId="37" fillId="0" borderId="0" xfId="0" applyFont="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37" fillId="3" borderId="25" xfId="0" applyFont="1" applyFill="1" applyBorder="1" applyAlignment="1">
      <alignment horizontal="left" vertical="center" wrapText="1"/>
    </xf>
    <xf numFmtId="0" fontId="37" fillId="3" borderId="0"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center" vertical="center"/>
    </xf>
    <xf numFmtId="0" fontId="0" fillId="0" borderId="0" xfId="0"/>
    <xf numFmtId="0" fontId="4" fillId="0" borderId="0" xfId="0" applyFont="1" applyAlignment="1">
      <alignment horizontal="center" vertical="center"/>
    </xf>
    <xf numFmtId="37" fontId="2" fillId="0" borderId="1" xfId="0" applyNumberFormat="1" applyFont="1" applyBorder="1" applyAlignment="1">
      <alignment vertical="center" wrapText="1"/>
    </xf>
    <xf numFmtId="0" fontId="2" fillId="0" borderId="2" xfId="0" applyFont="1" applyBorder="1" applyAlignment="1">
      <alignment horizontal="center" vertical="center"/>
    </xf>
    <xf numFmtId="0" fontId="10" fillId="0" borderId="0" xfId="0" applyFont="1" applyAlignment="1">
      <alignment horizontal="center"/>
    </xf>
    <xf numFmtId="0" fontId="3" fillId="0" borderId="0" xfId="0" applyFont="1" applyAlignment="1">
      <alignment horizontal="center"/>
    </xf>
    <xf numFmtId="0" fontId="30" fillId="0" borderId="0" xfId="0" applyFont="1" applyAlignment="1" applyProtection="1">
      <alignment horizontal="center" wrapText="1"/>
      <protection locked="0"/>
    </xf>
    <xf numFmtId="0" fontId="18" fillId="0" borderId="0" xfId="0" applyFont="1" applyAlignment="1" applyProtection="1">
      <alignment horizontal="center" wrapText="1"/>
      <protection locked="0"/>
    </xf>
    <xf numFmtId="49" fontId="17" fillId="0" borderId="0" xfId="0" applyNumberFormat="1" applyFont="1" applyAlignment="1" applyProtection="1">
      <alignment horizontal="center" wrapText="1"/>
      <protection locked="0"/>
    </xf>
    <xf numFmtId="0" fontId="14" fillId="0" borderId="0" xfId="0" applyFont="1" applyAlignment="1" applyProtection="1">
      <alignment horizontal="center" wrapText="1"/>
      <protection locked="0"/>
    </xf>
    <xf numFmtId="0" fontId="16" fillId="0" borderId="0" xfId="0" applyFont="1" applyAlignment="1">
      <alignment horizontal="center"/>
    </xf>
    <xf numFmtId="49" fontId="17" fillId="0" borderId="0" xfId="0" applyNumberFormat="1" applyFont="1" applyAlignment="1" applyProtection="1">
      <alignment horizontal="center"/>
      <protection locked="0"/>
    </xf>
    <xf numFmtId="0" fontId="2" fillId="6" borderId="14" xfId="0" applyFont="1" applyFill="1" applyBorder="1" applyAlignment="1">
      <alignment horizontal="center"/>
    </xf>
    <xf numFmtId="0" fontId="2" fillId="6" borderId="24" xfId="0" applyFont="1" applyFill="1" applyBorder="1" applyAlignment="1">
      <alignment horizontal="center"/>
    </xf>
    <xf numFmtId="0" fontId="2" fillId="6" borderId="15" xfId="0" applyFont="1" applyFill="1" applyBorder="1" applyAlignment="1">
      <alignment horizontal="center"/>
    </xf>
    <xf numFmtId="0" fontId="2" fillId="6" borderId="25" xfId="0" applyFont="1" applyFill="1" applyBorder="1" applyAlignment="1">
      <alignment horizontal="center"/>
    </xf>
    <xf numFmtId="0" fontId="2" fillId="6" borderId="0" xfId="0" applyFont="1" applyFill="1" applyBorder="1" applyAlignment="1">
      <alignment horizontal="center"/>
    </xf>
    <xf numFmtId="0" fontId="2" fillId="6" borderId="21" xfId="0" applyFont="1" applyFill="1" applyBorder="1" applyAlignment="1">
      <alignment horizontal="center"/>
    </xf>
    <xf numFmtId="0" fontId="2" fillId="0" borderId="2" xfId="0" applyFont="1" applyBorder="1" applyAlignment="1">
      <alignment horizontal="center"/>
    </xf>
    <xf numFmtId="0" fontId="32" fillId="0" borderId="0" xfId="0" applyFont="1" applyAlignment="1">
      <alignment horizontal="center"/>
    </xf>
    <xf numFmtId="0" fontId="24" fillId="0" borderId="0" xfId="0" applyFont="1" applyAlignment="1">
      <alignment horizontal="center"/>
    </xf>
  </cellXfs>
  <cellStyles count="6">
    <cellStyle name="Comma" xfId="1" builtinId="3"/>
    <cellStyle name="Currency" xfId="5" builtinId="4"/>
    <cellStyle name="Hyperlink" xfId="3" builtinId="8"/>
    <cellStyle name="Normal" xfId="0" builtinId="0"/>
    <cellStyle name="Normal 2" xfId="4"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liz/Downloads/IO5_YZ_GR_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won/Downloads/BigBen_Financials-2020%20updated_07.26.2020_%20for%20FD%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liz/Downloads/2020%20CFEFD%20-%20Rubric%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won/Downloads/Frenz%20Coffee%20Franchise%20Model%20with%20CS%20financials_2020_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llabus list"/>
      <sheetName val="template"/>
      <sheetName val="template_YZ"/>
      <sheetName val="b-i for Exam"/>
      <sheetName val="b-ii for Exam"/>
      <sheetName val="d-ii for Exam"/>
      <sheetName val="e-ii for Exam"/>
    </sheetNames>
    <sheetDataSet>
      <sheetData sheetId="0">
        <row r="4">
          <cell r="B4" t="str">
            <v>CFEFD-S1-01-21 Jonathan Berk and Peter Demarzo, Corporate Finance, Fifth Edition, Ch 8: Fundamentals of Capital Budgeting (background)</v>
          </cell>
        </row>
        <row r="5">
          <cell r="B5" t="str">
            <v>CFEFD-S1-02-21 Jonathan Berk and Peter Demarzo, Corporate Finance, Fifth Edition, Ch 18: Capital Budgeting and Valuation with Leverage</v>
          </cell>
        </row>
        <row r="6">
          <cell r="B6" t="str">
            <v>CFEFD-S1-03-21 Jonathan Berk and Peter Demarzo, Corporate Finance, Fifth Edition, Ch 22: Real Options</v>
          </cell>
        </row>
        <row r="7">
          <cell r="B7" t="str">
            <v>CFEFD-S1-04-21 Jonathan Berk and Peter Demarzo, Corporate Finance, Fifth Edition, Ch 25: Leasing</v>
          </cell>
        </row>
        <row r="8">
          <cell r="B8" t="str">
            <v>CFEFD-S1-05-21 Jonathan Berk and Peter Demarzo, Corporate Finance, Fifth Edition, Ch 27: Short Term Financial Planning</v>
          </cell>
        </row>
        <row r="9">
          <cell r="B9" t="str">
            <v>CFEFD-S1-06-21 Jonathan Berk and Peter Demarzo, Corporate Finance, Fifth Edition, Ch 28: Mergers and Acquisitions</v>
          </cell>
        </row>
        <row r="10">
          <cell r="B10" t="str">
            <v>CFEFD-S1-07-21 Jonathan Berk and Peter Demarzo, Corporate Finance, Fifth Edition, Ch 31 International Corporate Finance</v>
          </cell>
        </row>
        <row r="11">
          <cell r="B11" t="str">
            <v>CFEFD-S1-08-21 Handbook of Corporate Finance: Empirical Corporate Finance, Ch. 10</v>
          </cell>
        </row>
        <row r="12">
          <cell r="B12" t="str">
            <v xml:space="preserve">CFEFD-S1-09-21 Aswath Damodaran, Damodaran on Valuation, Ch 15: The Value of Synergy </v>
          </cell>
        </row>
        <row r="13">
          <cell r="B13" t="str">
            <v>CFEFD-S1-10-21 Dean LeBaron and Lawrence S. Speidell, Why Are the Parts Worth More than the Sum? "Chop Shop", A Corporate Valuation Model (p80-100)</v>
          </cell>
        </row>
        <row r="14">
          <cell r="B14" t="str">
            <v>CFEFD-S1-11-21 Corporate Value Creation, Governance and Privatisation, Ch 4</v>
          </cell>
        </row>
        <row r="15">
          <cell r="B15" t="str">
            <v>CFEFD-S1-12-21 Hurdle Rates, Cost of Capital &amp; Capital Structure: CFO Spotlight</v>
          </cell>
        </row>
        <row r="16">
          <cell r="B16" t="str">
            <v>CFEFD-S1-13-21 Capital Structure, Executive Compensation, and Investment Efficiency</v>
          </cell>
        </row>
        <row r="17">
          <cell r="B17" t="str">
            <v>CFEFD-S2-14-21 Robinson et al., International Financial Statement Analysis 4th Ed, Ch. 6 Financial Analysis Techniques</v>
          </cell>
        </row>
        <row r="18">
          <cell r="B18" t="str">
            <v>CFEFD-S2-15-21 Robinson et al., International Financial Statement Analysis 4th Ed, Ch. 9 Income Taxes</v>
          </cell>
        </row>
        <row r="19">
          <cell r="B19" t="str">
            <v>CFEFD-S2-16-21 Robinson et al., International Financial Statement Analysis 4th Ed, Ch. 11 Financial Reporting Quality</v>
          </cell>
        </row>
        <row r="20">
          <cell r="B20" t="str">
            <v>CFEFD-S2-17-21 Robinson et al., International Financial Statement Analysis 4th Ed, Ch. 15 Multinational Operations</v>
          </cell>
        </row>
        <row r="21">
          <cell r="B21" t="str">
            <v>CFEFD-S2-18-21 Robinson et al., International Financial Statement Analysis 4th Ed, Ch. 17 Evaluating Quality of Financial Reports (Section 1-6 Only)</v>
          </cell>
        </row>
        <row r="22">
          <cell r="B22" t="str">
            <v>CFEFD-S3-19-21 Zimmerman, Accounting for Decision Making and Control 10th Ed, Ch 4: Organizational Architecture</v>
          </cell>
        </row>
        <row r="23">
          <cell r="B23" t="str">
            <v>CFEFD-S3-20-21 Zimmerman, Accounting for Decision Making and Control 10th Ed, Ch 5: Responsibility Accounting and Transfer Pricing</v>
          </cell>
        </row>
        <row r="24">
          <cell r="B24" t="str">
            <v>CFEFD-S3-21-21 Zimmerman, Accounting for Decision Making and Control 10th Ed, Ch 7: Cost Allocation: Theory</v>
          </cell>
        </row>
        <row r="25">
          <cell r="B25" t="str">
            <v>CFEFD-S3-22-21 Zimmerman, Accounting for Decision Making and Control 10th Ed, Ch 9: Absorption Cost Systems</v>
          </cell>
        </row>
        <row r="26">
          <cell r="B26" t="str">
            <v>CFEFD-S3-23-21 Zimmerman, Accounting for Decision Making and Control 10th Ed, Ch 10: Criticisms of Absorption Cost Systems: Incentive to Overproduce</v>
          </cell>
        </row>
        <row r="27">
          <cell r="B27" t="str">
            <v>CFEFD-S3-24-21 Zimmerman, Accounting for Decision Making and Control 10th Ed, Ch 11: Criticisms of Absorption Cost Systems: Inaccurate Product Costs</v>
          </cell>
        </row>
        <row r="28">
          <cell r="B28" t="str">
            <v>CFEFD-S3-25-21 Zimmerman, Accounting for Decision Making and Control 10th Ed Ch 12: Standard Costs: Direct Labor and Materials</v>
          </cell>
        </row>
        <row r="29">
          <cell r="B29" t="str">
            <v>CFEFD-S3-26-21 Zimmerman, Accounting for Decision Making and Control 10th Ed, Ch 13: Overhead and Marketing Variances</v>
          </cell>
        </row>
        <row r="30">
          <cell r="B30" t="str">
            <v>CFEFD-S3-27-21 Product Costing In Service Organizations</v>
          </cell>
        </row>
        <row r="31">
          <cell r="B31" t="str">
            <v>CFEFD-S3-28-21 ABC and Life Insurance Industry</v>
          </cell>
        </row>
        <row r="32">
          <cell r="B32" t="str">
            <v>CFEFD-S4-29-21 Lam, Implementing Enterprise Risk Management from Methods to Applications, Ch 3: Performance-based continuous ERM (excl. introduction and phase three sections)</v>
          </cell>
        </row>
        <row r="33">
          <cell r="B33" t="str">
            <v>CFEFD-S4-30-21 Lam, Implementing Enterprise Risk Management from Methods to Applications, Ch 5: The ERM Project (excl. appendices)</v>
          </cell>
        </row>
        <row r="34">
          <cell r="B34" t="str">
            <v>CFEFD-S4-31-21 Lam, Implementing Enterprise Risk Management from Methods to Applications, Ch 9: Role of the Board</v>
          </cell>
        </row>
        <row r="35">
          <cell r="B35" t="str">
            <v>CFEFD-S4-32-21 Lam, Implementing Enterprise Risk Management from Methods to Applications, Ch 16: Risk-Based Performance Management</v>
          </cell>
        </row>
        <row r="36">
          <cell r="B36" t="str">
            <v>CFEFD-S4-33-21 Lam, Implementing Enterprise Risk Management from Methods to Applications, Ch 17: Integration of KPIs and KRIs</v>
          </cell>
        </row>
        <row r="37">
          <cell r="B37" t="str">
            <v>CFEFD-S4-34-21 Lam, Implementing Enterprise Risk Management from Methods to Applications, Ch 18: ERM Dashboard Reporting</v>
          </cell>
        </row>
        <row r="38">
          <cell r="B38" t="str">
            <v>CFEFD-S4-35-21 Lam, Implementing Enterprise Risk Management from Methods to Applications, Ch 19: Feedback Loops (starting at ERM Performance Feedback Loop)</v>
          </cell>
        </row>
        <row r="39">
          <cell r="B39" t="str">
            <v>CFEFD-S4-36-21 Sweeting, Financial Enterprise Risk Management, Ch 19: Risk Frameworks</v>
          </cell>
        </row>
        <row r="40">
          <cell r="B40" t="str">
            <v>CFEFD-S4-37-21 Sweeting, Financial Enterprise Risk Management, Ch 20: Case Studies</v>
          </cell>
        </row>
        <row r="41">
          <cell r="B41" t="str">
            <v>CFEFD-S4-38-21 Managing Business Process Flows, Ch 1: Products, Processes, and Performance</v>
          </cell>
        </row>
        <row r="42">
          <cell r="B42" t="str">
            <v>CFEFD-S4-39-21 Managing Business Process Flows, Ch 2: Operations Strategy and Management</v>
          </cell>
        </row>
        <row r="43">
          <cell r="B43" t="str">
            <v>CFEFD-S4-40-21 Trainer &amp; Cummins, Securitization, Insurance, and Reinsurance</v>
          </cell>
        </row>
        <row r="44">
          <cell r="B44" t="str">
            <v>CFEFD-S4-41-21 An Analysis of Delta Air Lines' Oil Refinery Acquisition</v>
          </cell>
        </row>
        <row r="45">
          <cell r="B45" t="str">
            <v>CFEFD-S4-42-21 Vakharia and Yenipazarli, Managing Supply Chain Disruptions, sections 2-5</v>
          </cell>
        </row>
        <row r="46">
          <cell r="B46" t="str">
            <v>CFEFD-S4-60-21 Bohme et al., A Fundamental Approach to Cyber Risk Analysis</v>
          </cell>
        </row>
        <row r="47">
          <cell r="B47" t="str">
            <v>CFEFD-S4-43-21 Foundations of Airline Finance: Methodology and Practice, Ch 11 (p482-510)</v>
          </cell>
        </row>
        <row r="48">
          <cell r="B48" t="str">
            <v>CFEFD-S4-61-21 Bravo and Díaz-Giménez, Is longevity an insurable risk? Hedging the unhedgeable</v>
          </cell>
        </row>
        <row r="49">
          <cell r="B49" t="str">
            <v>CFEFD-S5-44-21 Hubbard, How to Measure Anything 3rd Ed, Ch 9: Sampling Reality: How Observing Some Things Tells Us About All Things</v>
          </cell>
        </row>
        <row r="50">
          <cell r="B50" t="str">
            <v>CFEFD-S5-45-21 Hubbard, How to Measure Anything 3rd Ed, Ch 14: A Universal Measurement Method: Applied Information Economics</v>
          </cell>
        </row>
        <row r="51">
          <cell r="B51" t="str">
            <v>CFEFD-S5-46-21 Dowd, Measuring Market Risk 2nd ed, Ch 9 Applications of Stochastic Risk Measurement Methods</v>
          </cell>
        </row>
        <row r="52">
          <cell r="B52" t="str">
            <v xml:space="preserve">CFEFD-S5-47-21 Dowd, Measuring Market Risk 2nd ed, Ch 13 Stress Testing </v>
          </cell>
        </row>
        <row r="53">
          <cell r="B53" t="str">
            <v>CFEFD-S5-48-21 Dowd, Measuring Market Risk 2nd ed, Ch 15 Back Testing Market Risk Models</v>
          </cell>
        </row>
        <row r="54">
          <cell r="B54" t="str">
            <v>CFEFD-S5-49-21 Dowd, Measuring Market Risk 2nd ed, Ch 16 Model Risk</v>
          </cell>
        </row>
        <row r="55">
          <cell r="B55" t="str">
            <v>CFEFD-S5-50-21 Kelleher, Mac Namee, and D'Arcy, Fundamentals of Machine Learning for Predictive Analytics 2nd Ed, Ch. 2 Data to Insights to Decisions (background)</v>
          </cell>
        </row>
        <row r="56">
          <cell r="B56" t="str">
            <v>CFEFD-S5-51-21 Kelleher, Mac Namee, and D'Arcy, Fundamentals of Machine Learning for Predictive Analytics 2nd Ed, Ch. 3 Data Exploration (background)</v>
          </cell>
        </row>
        <row r="57">
          <cell r="B57" t="str">
            <v>CFEFD-S5-52-21 Kelleher, Mac Namee, and D'Arcy, Fundamentals of Machine Learning for Predictive Analytics 2nd Ed, Ch. 9 Evaluations</v>
          </cell>
        </row>
        <row r="58">
          <cell r="B58" t="str">
            <v>CFEFD-S5-53-21 Kelleher, Mac Namee, and D'Arcy, Fundamentals of Machine Learning for Predictive Analytics 2nd Ed, Ch. 12 Case Study: Customer Churn</v>
          </cell>
        </row>
        <row r="59">
          <cell r="B59" t="str">
            <v>CFEFD-S5-54-21 Kelleher, Mac Namee, and D'Arcy, Fundamentals of Machine Learning for Predictive Analytics 2nd Ed, Ch. 14 The Art of Machine Learning for Predictive Data Analytics</v>
          </cell>
        </row>
        <row r="60">
          <cell r="B60" t="str">
            <v>CFEFD-S5-55-21 Heavy Models, Light Models, and Proxy Models, sections 1-5, 7 (excl appendices)</v>
          </cell>
        </row>
        <row r="61">
          <cell r="B61" t="str">
            <v>CFEFD-S5-56-21 Gersl and Seidler, How to Improve the Quality of Stress Tests through Backtesting (excl appendices)</v>
          </cell>
        </row>
        <row r="62">
          <cell r="B62" t="str">
            <v>CFEFD-S5-57-21 Bolle-Reddat, Bernard (et al.), Modeling in Life Insurance - A Management Perspective, Chapter 11</v>
          </cell>
        </row>
        <row r="63">
          <cell r="B63" t="str">
            <v>CFEFD-S5-58-21 Kaye, A Guide to Risk Measures, Capital Allocation &amp; Related Decision Support Issues</v>
          </cell>
        </row>
        <row r="64">
          <cell r="B64" t="str">
            <v>CFEFD-S5-59-21 ASOP 56: Modeling, Dec 2019 (excl appendices)</v>
          </cell>
        </row>
        <row r="65">
          <cell r="B65" t="str">
            <v>CFEFD-S5-60-21 Bohme et al., A Fundamental Approach to Cyber Risk Analysis</v>
          </cell>
        </row>
        <row r="66">
          <cell r="B66" t="str">
            <v>CFEFD-S5-61-21 Bravo and Díaz-Giménez, Is longevity an insurable risk? Hedging the unhedgeable</v>
          </cell>
        </row>
        <row r="67">
          <cell r="B67" t="str">
            <v>Case Study</v>
          </cell>
        </row>
        <row r="70">
          <cell r="A70" t="str">
            <v>LO_1 A</v>
          </cell>
        </row>
        <row r="71">
          <cell r="A71" t="str">
            <v>LO_1 B</v>
          </cell>
          <cell r="C71" t="str">
            <v>Retrieval</v>
          </cell>
        </row>
        <row r="72">
          <cell r="A72" t="str">
            <v>LO_1 C</v>
          </cell>
          <cell r="C72" t="str">
            <v>Comprehension</v>
          </cell>
        </row>
        <row r="73">
          <cell r="A73" t="str">
            <v>LO_1 D</v>
          </cell>
          <cell r="C73" t="str">
            <v>Analysis</v>
          </cell>
        </row>
        <row r="74">
          <cell r="A74" t="str">
            <v>LO_2 A</v>
          </cell>
          <cell r="C74" t="str">
            <v>Knowledge Utilization</v>
          </cell>
        </row>
        <row r="75">
          <cell r="A75" t="str">
            <v>LO_2 B</v>
          </cell>
        </row>
        <row r="76">
          <cell r="A76" t="str">
            <v>LO_2 C</v>
          </cell>
        </row>
        <row r="77">
          <cell r="A77" t="str">
            <v>LO_3 A</v>
          </cell>
        </row>
        <row r="78">
          <cell r="A78" t="str">
            <v>LO_3 B</v>
          </cell>
        </row>
        <row r="79">
          <cell r="A79" t="str">
            <v>LO_3 C</v>
          </cell>
        </row>
        <row r="80">
          <cell r="A80" t="str">
            <v>LO_4 A</v>
          </cell>
        </row>
        <row r="81">
          <cell r="A81" t="str">
            <v>LO_4 B</v>
          </cell>
        </row>
        <row r="82">
          <cell r="A82" t="str">
            <v>LO_4 C</v>
          </cell>
        </row>
        <row r="83">
          <cell r="A83" t="str">
            <v>LO_4 D</v>
          </cell>
        </row>
        <row r="84">
          <cell r="A84" t="str">
            <v>LO_4 E</v>
          </cell>
        </row>
        <row r="85">
          <cell r="A85" t="str">
            <v>LO_5 A</v>
          </cell>
        </row>
        <row r="86">
          <cell r="A86" t="str">
            <v>LO_5 B</v>
          </cell>
        </row>
        <row r="87">
          <cell r="A87" t="str">
            <v>LO_5 C</v>
          </cell>
        </row>
        <row r="88">
          <cell r="A88" t="str">
            <v>LO_5 D</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mple1"/>
      <sheetName val="syllabus list"/>
    </sheetNames>
    <sheetDataSet>
      <sheetData sheetId="0"/>
      <sheetData sheetId="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ow r="1">
          <cell r="M1">
            <v>2015</v>
          </cell>
        </row>
      </sheetData>
      <sheetData sheetId="2">
        <row r="67">
          <cell r="A67" t="str">
            <v>Sales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P24"/>
  <sheetViews>
    <sheetView tabSelected="1" workbookViewId="0"/>
  </sheetViews>
  <sheetFormatPr defaultRowHeight="14.4" x14ac:dyDescent="0.3"/>
  <cols>
    <col min="1" max="1" width="21.109375" customWidth="1"/>
    <col min="3" max="3" width="39.21875" bestFit="1" customWidth="1"/>
  </cols>
  <sheetData>
    <row r="2" spans="1:16" ht="15.6" x14ac:dyDescent="0.3">
      <c r="A2" s="27" t="s">
        <v>444</v>
      </c>
      <c r="C2" s="27" t="s">
        <v>445</v>
      </c>
      <c r="E2" s="287" t="s">
        <v>442</v>
      </c>
      <c r="F2" s="286"/>
      <c r="G2" s="286"/>
      <c r="H2" s="286"/>
      <c r="I2" s="286"/>
      <c r="J2" s="286"/>
      <c r="K2" s="286"/>
      <c r="L2" s="286"/>
      <c r="M2" s="286"/>
      <c r="N2" s="286"/>
      <c r="O2" s="286"/>
      <c r="P2" s="286"/>
    </row>
    <row r="3" spans="1:16" x14ac:dyDescent="0.3">
      <c r="E3" s="286"/>
      <c r="F3" s="286"/>
      <c r="G3" s="286"/>
      <c r="H3" s="286"/>
      <c r="I3" s="286"/>
      <c r="J3" s="286"/>
      <c r="K3" s="286"/>
      <c r="L3" s="286"/>
      <c r="M3" s="286"/>
      <c r="N3" s="286"/>
      <c r="O3" s="286"/>
      <c r="P3" s="286"/>
    </row>
    <row r="4" spans="1:16" ht="18.600000000000001" customHeight="1" x14ac:dyDescent="0.3">
      <c r="A4" s="280" t="str">
        <f>HYPERLINK("#'Q1-b'!A1","Question 1 (b)")</f>
        <v>Question 1 (b)</v>
      </c>
      <c r="C4" s="280" t="str">
        <f>HYPERLINK("#'BJA Sect 2.7 Exh A'!A1","BJA Exh 2.7A Statement of Operations")</f>
        <v>BJA Exh 2.7A Statement of Operations</v>
      </c>
      <c r="E4" s="363" t="s">
        <v>443</v>
      </c>
      <c r="F4" s="363"/>
      <c r="G4" s="363"/>
      <c r="H4" s="363"/>
      <c r="I4" s="363"/>
      <c r="J4" s="363"/>
      <c r="K4" s="363"/>
      <c r="L4" s="363"/>
      <c r="M4" s="363"/>
      <c r="N4" s="363"/>
      <c r="O4" s="363"/>
      <c r="P4" s="363"/>
    </row>
    <row r="5" spans="1:16" ht="18.600000000000001" customHeight="1" x14ac:dyDescent="0.3">
      <c r="A5" s="280" t="str">
        <f>HYPERLINK("#'Q2-bii'!A1","Question 2 (b)(ii)")</f>
        <v>Question 2 (b)(ii)</v>
      </c>
      <c r="C5" s="280" t="str">
        <f>HYPERLINK("#'BJA Sect 2.7 Exh B'!A1","BJA Exh 2.7B Statement of Financial Position")</f>
        <v>BJA Exh 2.7B Statement of Financial Position</v>
      </c>
      <c r="E5" s="363"/>
      <c r="F5" s="363"/>
      <c r="G5" s="363"/>
      <c r="H5" s="363"/>
      <c r="I5" s="363"/>
      <c r="J5" s="363"/>
      <c r="K5" s="363"/>
      <c r="L5" s="363"/>
      <c r="M5" s="363"/>
      <c r="N5" s="363"/>
      <c r="O5" s="363"/>
      <c r="P5" s="363"/>
    </row>
    <row r="6" spans="1:16" ht="18.600000000000001" customHeight="1" x14ac:dyDescent="0.3">
      <c r="A6" s="280" t="str">
        <f>HYPERLINK("#'Q2-ci'!A1","Question 2 (c)(i)")</f>
        <v>Question 2 (c)(i)</v>
      </c>
      <c r="C6" s="280" t="str">
        <f>HYPERLINK("#'BJA Sect 2.7 Exh C'!A1","BJA Exh 2.7C Statement of Cash Flows")</f>
        <v>BJA Exh 2.7C Statement of Cash Flows</v>
      </c>
      <c r="E6" s="363"/>
      <c r="F6" s="363"/>
      <c r="G6" s="363"/>
      <c r="H6" s="363"/>
      <c r="I6" s="363"/>
      <c r="J6" s="363"/>
      <c r="K6" s="363"/>
      <c r="L6" s="363"/>
      <c r="M6" s="363"/>
      <c r="N6" s="363"/>
      <c r="O6" s="363"/>
      <c r="P6" s="363"/>
    </row>
    <row r="7" spans="1:16" ht="18.600000000000001" customHeight="1" x14ac:dyDescent="0.3">
      <c r="A7" s="280" t="str">
        <f>HYPERLINK("#'Q3-aii'!A1","Question 3 (a)(ii)")</f>
        <v>Question 3 (a)(ii)</v>
      </c>
      <c r="C7" s="280" t="str">
        <f>HYPERLINK("#'BJA Sect 2.7 Exh E'!A1","BJA Exh 2.7E Fleet Upgrade Proposals")</f>
        <v>BJA Exh 2.7E Fleet Upgrade Proposals</v>
      </c>
      <c r="E7" s="363"/>
      <c r="F7" s="363"/>
      <c r="G7" s="363"/>
      <c r="H7" s="363"/>
      <c r="I7" s="363"/>
      <c r="J7" s="363"/>
      <c r="K7" s="363"/>
      <c r="L7" s="363"/>
      <c r="M7" s="363"/>
      <c r="N7" s="363"/>
      <c r="O7" s="363"/>
      <c r="P7" s="363"/>
    </row>
    <row r="8" spans="1:16" ht="18.600000000000001" customHeight="1" x14ac:dyDescent="0.3">
      <c r="A8" s="280" t="str">
        <f>HYPERLINK("#'Q5-bi'!A1","Question 5 (b)(i)")</f>
        <v>Question 5 (b)(i)</v>
      </c>
      <c r="C8" s="280" t="str">
        <f>HYPERLINK("#'BJT Sect 3.5 Exh A'!A1","BJT Exh 3.5A Statement of Operations")</f>
        <v>BJT Exh 3.5A Statement of Operations</v>
      </c>
      <c r="E8" s="363"/>
      <c r="F8" s="363"/>
      <c r="G8" s="363"/>
      <c r="H8" s="363"/>
      <c r="I8" s="363"/>
      <c r="J8" s="363"/>
      <c r="K8" s="363"/>
      <c r="L8" s="363"/>
      <c r="M8" s="363"/>
      <c r="N8" s="363"/>
      <c r="O8" s="363"/>
      <c r="P8" s="363"/>
    </row>
    <row r="9" spans="1:16" ht="18.600000000000001" customHeight="1" x14ac:dyDescent="0.3">
      <c r="A9" s="280" t="str">
        <f>HYPERLINK("#'Q5-bii'!A1","Question 5 (b)(ii)")</f>
        <v>Question 5 (b)(ii)</v>
      </c>
      <c r="C9" s="280" t="str">
        <f>HYPERLINK("#'BJT Sect 3.5 Exh B'!A1","BJT Exh 3.5B Statement of Financial Position")</f>
        <v>BJT Exh 3.5B Statement of Financial Position</v>
      </c>
      <c r="E9" s="363"/>
      <c r="F9" s="363"/>
      <c r="G9" s="363"/>
      <c r="H9" s="363"/>
      <c r="I9" s="363"/>
      <c r="J9" s="363"/>
      <c r="K9" s="363"/>
      <c r="L9" s="363"/>
      <c r="M9" s="363"/>
      <c r="N9" s="363"/>
      <c r="O9" s="363"/>
      <c r="P9" s="363"/>
    </row>
    <row r="10" spans="1:16" ht="18.600000000000001" customHeight="1" x14ac:dyDescent="0.3">
      <c r="A10" s="280" t="str">
        <f>HYPERLINK("#'Q5-ci'!A1","Question 5 (c)(i)")</f>
        <v>Question 5 (c)(i)</v>
      </c>
      <c r="C10" s="280" t="str">
        <f>HYPERLINK("#'BJT Sect 3.5 Exh C'!A1","BJT Exh 3.5C Statement of Cash Flows")</f>
        <v>BJT Exh 3.5C Statement of Cash Flows</v>
      </c>
    </row>
    <row r="11" spans="1:16" ht="18.600000000000001" customHeight="1" x14ac:dyDescent="0.3">
      <c r="A11" s="280" t="str">
        <f>HYPERLINK("#'Q5-di'!A1","Question 5 (d)(i)")</f>
        <v>Question 5 (d)(i)</v>
      </c>
      <c r="C11" s="280" t="str">
        <f>HYPERLINK("#'Frenz Sect 4.5 Exh C'!A1","Frenz Exh 4.5C Financial Statements")</f>
        <v>Frenz Exh 4.5C Financial Statements</v>
      </c>
    </row>
    <row r="12" spans="1:16" ht="18.600000000000001" customHeight="1" x14ac:dyDescent="0.3">
      <c r="A12" s="280" t="str">
        <f>HYPERLINK("#'Q5-dii'!A1","Question 5 (d)(ii)")</f>
        <v>Question 5 (d)(ii)</v>
      </c>
      <c r="C12" s="280" t="str">
        <f>HYPERLINK("#'Big Ben Sect 5.5 IS'!A1","Big Ben Exh 5.5 Income Statement")</f>
        <v>Big Ben Exh 5.5 Income Statement</v>
      </c>
    </row>
    <row r="13" spans="1:16" ht="18.600000000000001" customHeight="1" x14ac:dyDescent="0.3">
      <c r="A13" s="280" t="str">
        <f>HYPERLINK("#'Q6-ci'!A1","Question 6 (c)(i)")</f>
        <v>Question 6 (c)(i)</v>
      </c>
      <c r="C13" s="280" t="str">
        <f>HYPERLINK("#'Big Ben Sect 5.5 BS'!A1","Big Ben Exh 5.5 Balance Sheet")</f>
        <v>Big Ben Exh 5.5 Balance Sheet</v>
      </c>
    </row>
    <row r="14" spans="1:16" ht="18.600000000000001" customHeight="1" x14ac:dyDescent="0.3">
      <c r="A14" s="280" t="str">
        <f>HYPERLINK("#'Q6-di'!A1","Question 6 (d)(i)")</f>
        <v>Question 6 (d)(i)</v>
      </c>
      <c r="C14" s="280" t="str">
        <f>HYPERLINK("#'Darwin Sect 6.7.1'!A1","Darwin Section 6.7.1 UL/IUL Table")</f>
        <v>Darwin Section 6.7.1 UL/IUL Table</v>
      </c>
    </row>
    <row r="15" spans="1:16" ht="18.600000000000001" customHeight="1" x14ac:dyDescent="0.3">
      <c r="A15" s="280" t="str">
        <f>HYPERLINK("#'Q7-di'!A1","Question 7 (d)(i)")</f>
        <v>Question 7 (d)(i)</v>
      </c>
      <c r="C15" s="280" t="str">
        <f>HYPERLINK("#'Darwin Sect 6.8 Exh A'!A1","Darwin Exhibit 6.8A Income Statements")</f>
        <v>Darwin Exhibit 6.8A Income Statements</v>
      </c>
    </row>
    <row r="16" spans="1:16" ht="18.600000000000001" customHeight="1" x14ac:dyDescent="0.3">
      <c r="A16" s="280" t="str">
        <f>HYPERLINK("#'Q7-dii'!A1","Question 7 (d)(ii)")</f>
        <v>Question 7 (d)(ii)</v>
      </c>
      <c r="C16" s="280" t="str">
        <f>HYPERLINK("#'Darwin Sect 6.8 Exh B'!A1","Darwin Exhibit 6.8B Statutory Balance Sheets")</f>
        <v>Darwin Exhibit 6.8B Statutory Balance Sheets</v>
      </c>
    </row>
    <row r="17" spans="1:4" ht="18.600000000000001" customHeight="1" x14ac:dyDescent="0.3">
      <c r="A17" s="280"/>
      <c r="C17" s="280" t="str">
        <f>HYPERLINK("#'Snappy Sect 7.4'!A1","Snappy Section 7.4 Financials")</f>
        <v>Snappy Section 7.4 Financials</v>
      </c>
    </row>
    <row r="18" spans="1:4" ht="18.600000000000001" customHeight="1" x14ac:dyDescent="0.3">
      <c r="A18" s="280"/>
      <c r="C18" s="280" t="str">
        <f>HYPERLINK("#'SEA Sect 8.6'!A1","SEA Section 8.6 Financials")</f>
        <v>SEA Section 8.6 Financials</v>
      </c>
    </row>
    <row r="19" spans="1:4" ht="18.600000000000001" customHeight="1" x14ac:dyDescent="0.3"/>
    <row r="20" spans="1:4" ht="18.600000000000001" customHeight="1" x14ac:dyDescent="0.3"/>
    <row r="24" spans="1:4" x14ac:dyDescent="0.3">
      <c r="D24" s="279"/>
    </row>
  </sheetData>
  <mergeCells count="1">
    <mergeCell ref="E4:P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5"/>
  <sheetViews>
    <sheetView zoomScaleNormal="70" workbookViewId="0">
      <selection activeCell="N1" sqref="N1"/>
    </sheetView>
  </sheetViews>
  <sheetFormatPr defaultColWidth="8.77734375" defaultRowHeight="14.4" x14ac:dyDescent="0.3"/>
  <cols>
    <col min="1" max="1" width="3.5546875" style="207" customWidth="1"/>
    <col min="2" max="15" width="11.109375" style="207" customWidth="1"/>
    <col min="16" max="16384" width="8.77734375" style="207"/>
  </cols>
  <sheetData>
    <row r="1" spans="2:15" x14ac:dyDescent="0.3">
      <c r="N1" s="278" t="str">
        <f>HYPERLINK("#'Navigation'!A1","Navigation")</f>
        <v>Navigation</v>
      </c>
    </row>
    <row r="2" spans="2:15" x14ac:dyDescent="0.3">
      <c r="B2" s="14" t="s">
        <v>446</v>
      </c>
      <c r="N2" s="294"/>
    </row>
    <row r="3" spans="2:15" x14ac:dyDescent="0.3">
      <c r="B3" s="14"/>
    </row>
    <row r="4" spans="2:15" x14ac:dyDescent="0.3">
      <c r="B4" s="238"/>
      <c r="C4" s="210"/>
      <c r="D4" s="210"/>
      <c r="E4" s="210"/>
      <c r="F4" s="210"/>
      <c r="G4" s="210"/>
      <c r="H4" s="210"/>
      <c r="I4" s="210"/>
      <c r="J4" s="210"/>
      <c r="K4" s="210"/>
      <c r="L4" s="210"/>
      <c r="M4" s="210"/>
      <c r="N4" s="210"/>
      <c r="O4" s="211"/>
    </row>
    <row r="5" spans="2:15" x14ac:dyDescent="0.3">
      <c r="B5" s="214" t="s">
        <v>471</v>
      </c>
      <c r="C5" s="209"/>
      <c r="D5" s="209"/>
      <c r="E5" s="209"/>
      <c r="F5" s="209"/>
      <c r="G5" s="209"/>
      <c r="H5" s="209"/>
      <c r="I5" s="209"/>
      <c r="J5" s="209"/>
      <c r="K5" s="277"/>
      <c r="L5" s="277"/>
      <c r="M5" s="277"/>
      <c r="N5" s="209"/>
      <c r="O5" s="213"/>
    </row>
    <row r="6" spans="2:15" s="295" customFormat="1" x14ac:dyDescent="0.3">
      <c r="B6" s="234"/>
      <c r="C6" s="235"/>
      <c r="D6" s="235"/>
      <c r="E6" s="235"/>
      <c r="F6" s="235"/>
      <c r="G6" s="235"/>
      <c r="H6" s="235"/>
      <c r="I6" s="235"/>
      <c r="J6" s="235"/>
      <c r="K6" s="235"/>
      <c r="L6" s="235"/>
      <c r="M6" s="235"/>
      <c r="N6" s="235"/>
      <c r="O6" s="236"/>
    </row>
    <row r="8" spans="2:15" x14ac:dyDescent="0.3">
      <c r="B8" s="201" t="s">
        <v>472</v>
      </c>
      <c r="C8" s="210"/>
      <c r="D8" s="210"/>
      <c r="E8" s="210"/>
      <c r="F8" s="210"/>
      <c r="G8" s="210"/>
      <c r="H8" s="210"/>
      <c r="I8" s="210"/>
      <c r="J8" s="210"/>
      <c r="K8" s="210"/>
      <c r="L8" s="210"/>
      <c r="M8" s="210"/>
      <c r="N8" s="210"/>
      <c r="O8" s="211"/>
    </row>
    <row r="9" spans="2:15" x14ac:dyDescent="0.3">
      <c r="B9" s="212"/>
      <c r="C9" s="209"/>
      <c r="D9" s="209"/>
      <c r="E9" s="209"/>
      <c r="F9" s="209"/>
      <c r="G9" s="209"/>
      <c r="H9" s="209"/>
      <c r="I9" s="209"/>
      <c r="J9" s="209"/>
      <c r="K9" s="209"/>
      <c r="L9" s="209"/>
      <c r="M9" s="209"/>
      <c r="N9" s="209"/>
      <c r="O9" s="213"/>
    </row>
    <row r="10" spans="2:15" x14ac:dyDescent="0.3">
      <c r="B10" s="212"/>
      <c r="C10" s="208"/>
      <c r="D10" s="208"/>
      <c r="E10" s="208"/>
      <c r="F10" s="364" t="s">
        <v>447</v>
      </c>
      <c r="G10" s="364"/>
      <c r="H10" s="364"/>
      <c r="I10" s="364"/>
      <c r="J10" s="364"/>
      <c r="K10" s="209"/>
      <c r="L10" s="209"/>
      <c r="M10" s="209"/>
      <c r="N10" s="209"/>
      <c r="O10" s="213"/>
    </row>
    <row r="11" spans="2:15" x14ac:dyDescent="0.3">
      <c r="B11" s="212"/>
      <c r="C11" s="208"/>
      <c r="D11" s="208"/>
      <c r="E11" s="208"/>
      <c r="F11" s="208"/>
      <c r="G11" s="208" t="s">
        <v>448</v>
      </c>
      <c r="H11" s="208" t="s">
        <v>449</v>
      </c>
      <c r="I11" s="208" t="s">
        <v>450</v>
      </c>
      <c r="J11" s="208" t="s">
        <v>400</v>
      </c>
      <c r="K11" s="209"/>
      <c r="L11" s="209"/>
      <c r="M11" s="209"/>
      <c r="N11" s="209"/>
      <c r="O11" s="213"/>
    </row>
    <row r="12" spans="2:15" x14ac:dyDescent="0.3">
      <c r="B12" s="212"/>
      <c r="C12" s="208"/>
      <c r="D12" s="208"/>
      <c r="E12" s="208"/>
      <c r="F12" s="208" t="s">
        <v>451</v>
      </c>
      <c r="G12" s="230"/>
      <c r="H12" s="230"/>
      <c r="I12" s="230"/>
      <c r="J12" s="230"/>
      <c r="K12" s="209"/>
      <c r="L12" s="209"/>
      <c r="M12" s="209"/>
      <c r="N12" s="209"/>
      <c r="O12" s="213"/>
    </row>
    <row r="13" spans="2:15" x14ac:dyDescent="0.3">
      <c r="B13" s="212"/>
      <c r="C13" s="208"/>
      <c r="D13" s="208"/>
      <c r="E13" s="208"/>
      <c r="F13" s="208" t="s">
        <v>452</v>
      </c>
      <c r="G13" s="230"/>
      <c r="H13" s="230"/>
      <c r="I13" s="230"/>
      <c r="J13" s="230"/>
      <c r="K13" s="209"/>
      <c r="L13" s="209"/>
      <c r="M13" s="209"/>
      <c r="N13" s="209"/>
      <c r="O13" s="213"/>
    </row>
    <row r="14" spans="2:15" x14ac:dyDescent="0.3">
      <c r="B14" s="212"/>
      <c r="C14" s="208"/>
      <c r="D14" s="208"/>
      <c r="E14" s="208"/>
      <c r="F14" s="208" t="s">
        <v>396</v>
      </c>
      <c r="G14" s="230"/>
      <c r="H14" s="230"/>
      <c r="I14" s="230"/>
      <c r="J14" s="230"/>
      <c r="K14" s="209"/>
      <c r="L14" s="209"/>
      <c r="M14" s="209"/>
      <c r="N14" s="209"/>
      <c r="O14" s="213"/>
    </row>
    <row r="15" spans="2:15" x14ac:dyDescent="0.3">
      <c r="B15" s="212"/>
      <c r="C15" s="208"/>
      <c r="D15" s="208"/>
      <c r="E15" s="208"/>
      <c r="F15" s="208" t="s">
        <v>0</v>
      </c>
      <c r="G15" s="230"/>
      <c r="H15" s="230"/>
      <c r="I15" s="230"/>
      <c r="J15" s="230"/>
      <c r="K15" s="209"/>
      <c r="L15" s="209"/>
      <c r="M15" s="209"/>
      <c r="N15" s="209"/>
      <c r="O15" s="213"/>
    </row>
    <row r="16" spans="2:15" x14ac:dyDescent="0.3">
      <c r="B16" s="234"/>
      <c r="C16" s="235"/>
      <c r="D16" s="235"/>
      <c r="E16" s="235"/>
      <c r="F16" s="235"/>
      <c r="G16" s="235"/>
      <c r="H16" s="235"/>
      <c r="I16" s="235"/>
      <c r="J16" s="235"/>
      <c r="K16" s="235"/>
      <c r="L16" s="235"/>
      <c r="M16" s="235"/>
      <c r="N16" s="235"/>
      <c r="O16" s="236"/>
    </row>
    <row r="18" spans="2:15" x14ac:dyDescent="0.3">
      <c r="B18" s="188" t="s">
        <v>473</v>
      </c>
      <c r="C18" s="210"/>
      <c r="D18" s="210"/>
      <c r="E18" s="210"/>
      <c r="F18" s="210"/>
      <c r="G18" s="296"/>
      <c r="H18" s="210"/>
      <c r="I18" s="210"/>
      <c r="J18" s="210"/>
      <c r="K18" s="210"/>
      <c r="L18" s="210"/>
      <c r="M18" s="210"/>
      <c r="N18" s="210"/>
      <c r="O18" s="211"/>
    </row>
    <row r="19" spans="2:15" x14ac:dyDescent="0.3">
      <c r="B19" s="204"/>
      <c r="C19" s="209"/>
      <c r="D19" s="209"/>
      <c r="E19" s="209"/>
      <c r="F19" s="209"/>
      <c r="G19" s="237"/>
      <c r="H19" s="209"/>
      <c r="I19" s="209"/>
      <c r="J19" s="209"/>
      <c r="K19" s="209"/>
      <c r="L19" s="209"/>
      <c r="M19" s="209"/>
      <c r="N19" s="209"/>
      <c r="O19" s="213"/>
    </row>
    <row r="20" spans="2:15" x14ac:dyDescent="0.3">
      <c r="B20" s="212"/>
      <c r="C20" s="209"/>
      <c r="D20" s="209"/>
      <c r="E20" s="209"/>
      <c r="F20" s="209"/>
      <c r="G20" s="209"/>
      <c r="H20" s="209"/>
      <c r="I20" s="209"/>
      <c r="J20" s="209"/>
      <c r="K20" s="209"/>
      <c r="L20" s="209"/>
      <c r="M20" s="209"/>
      <c r="N20" s="209"/>
      <c r="O20" s="213"/>
    </row>
    <row r="21" spans="2:15" x14ac:dyDescent="0.3">
      <c r="B21" s="212"/>
      <c r="C21" s="209"/>
      <c r="D21" s="209"/>
      <c r="E21" s="209"/>
      <c r="F21" s="209"/>
      <c r="G21" s="209"/>
      <c r="H21" s="209"/>
      <c r="I21" s="209"/>
      <c r="J21" s="209"/>
      <c r="K21" s="209"/>
      <c r="L21" s="209"/>
      <c r="M21" s="209"/>
      <c r="N21" s="209"/>
      <c r="O21" s="213"/>
    </row>
    <row r="22" spans="2:15" x14ac:dyDescent="0.3">
      <c r="B22" s="212"/>
      <c r="C22" s="209"/>
      <c r="D22" s="209"/>
      <c r="E22" s="209"/>
      <c r="F22" s="209"/>
      <c r="G22" s="209"/>
      <c r="H22" s="209"/>
      <c r="I22" s="209"/>
      <c r="J22" s="209"/>
      <c r="K22" s="209"/>
      <c r="L22" s="209"/>
      <c r="M22" s="209"/>
      <c r="N22" s="209"/>
      <c r="O22" s="213"/>
    </row>
    <row r="23" spans="2:15" x14ac:dyDescent="0.3">
      <c r="B23" s="212"/>
      <c r="C23" s="209"/>
      <c r="D23" s="209"/>
      <c r="E23" s="209"/>
      <c r="F23" s="209"/>
      <c r="G23" s="209"/>
      <c r="H23" s="209"/>
      <c r="I23" s="209"/>
      <c r="J23" s="209"/>
      <c r="K23" s="209"/>
      <c r="L23" s="209"/>
      <c r="M23" s="209"/>
      <c r="N23" s="209"/>
      <c r="O23" s="213"/>
    </row>
    <row r="24" spans="2:15" x14ac:dyDescent="0.3">
      <c r="B24" s="212"/>
      <c r="C24" s="209"/>
      <c r="D24" s="209"/>
      <c r="E24" s="209"/>
      <c r="F24" s="209"/>
      <c r="G24" s="209"/>
      <c r="H24" s="209"/>
      <c r="I24" s="209"/>
      <c r="J24" s="209"/>
      <c r="K24" s="209"/>
      <c r="L24" s="209"/>
      <c r="M24" s="209"/>
      <c r="N24" s="209"/>
      <c r="O24" s="213"/>
    </row>
    <row r="25" spans="2:15" x14ac:dyDescent="0.3">
      <c r="B25" s="212"/>
      <c r="C25" s="209"/>
      <c r="D25" s="209"/>
      <c r="E25" s="209"/>
      <c r="F25" s="209"/>
      <c r="G25" s="209"/>
      <c r="H25" s="209"/>
      <c r="I25" s="209"/>
      <c r="J25" s="209"/>
      <c r="K25" s="209"/>
      <c r="L25" s="209"/>
      <c r="M25" s="209"/>
      <c r="N25" s="209"/>
      <c r="O25" s="213"/>
    </row>
    <row r="26" spans="2:15" x14ac:dyDescent="0.3">
      <c r="B26" s="212"/>
      <c r="C26" s="209"/>
      <c r="D26" s="209"/>
      <c r="E26" s="209"/>
      <c r="F26" s="209"/>
      <c r="G26" s="209"/>
      <c r="H26" s="209"/>
      <c r="I26" s="209"/>
      <c r="J26" s="209"/>
      <c r="K26" s="209"/>
      <c r="L26" s="209"/>
      <c r="M26" s="209"/>
      <c r="N26" s="209"/>
      <c r="O26" s="213"/>
    </row>
    <row r="27" spans="2:15" x14ac:dyDescent="0.3">
      <c r="B27" s="212"/>
      <c r="C27" s="209"/>
      <c r="D27" s="209"/>
      <c r="E27" s="209"/>
      <c r="F27" s="209"/>
      <c r="G27" s="209"/>
      <c r="H27" s="209"/>
      <c r="I27" s="209"/>
      <c r="J27" s="209"/>
      <c r="K27" s="209"/>
      <c r="L27" s="209"/>
      <c r="M27" s="209"/>
      <c r="N27" s="209"/>
      <c r="O27" s="213"/>
    </row>
    <row r="28" spans="2:15" x14ac:dyDescent="0.3">
      <c r="B28" s="212"/>
      <c r="C28" s="209"/>
      <c r="D28" s="209"/>
      <c r="E28" s="209"/>
      <c r="F28" s="209"/>
      <c r="G28" s="209"/>
      <c r="H28" s="209"/>
      <c r="I28" s="209"/>
      <c r="J28" s="209"/>
      <c r="K28" s="209"/>
      <c r="L28" s="209"/>
      <c r="M28" s="209"/>
      <c r="N28" s="209"/>
      <c r="O28" s="213"/>
    </row>
    <row r="29" spans="2:15" x14ac:dyDescent="0.3">
      <c r="B29" s="212"/>
      <c r="C29" s="209"/>
      <c r="D29" s="209"/>
      <c r="E29" s="209"/>
      <c r="F29" s="209"/>
      <c r="G29" s="209"/>
      <c r="H29" s="209"/>
      <c r="I29" s="209"/>
      <c r="J29" s="209"/>
      <c r="K29" s="209"/>
      <c r="L29" s="209"/>
      <c r="M29" s="209"/>
      <c r="N29" s="209"/>
      <c r="O29" s="213"/>
    </row>
    <row r="30" spans="2:15" x14ac:dyDescent="0.3">
      <c r="B30" s="212"/>
      <c r="C30" s="209"/>
      <c r="D30" s="209"/>
      <c r="E30" s="209"/>
      <c r="F30" s="209"/>
      <c r="G30" s="209"/>
      <c r="H30" s="209"/>
      <c r="I30" s="209"/>
      <c r="J30" s="209"/>
      <c r="K30" s="209"/>
      <c r="L30" s="209"/>
      <c r="M30" s="209"/>
      <c r="N30" s="209"/>
      <c r="O30" s="213"/>
    </row>
    <row r="31" spans="2:15" x14ac:dyDescent="0.3">
      <c r="B31" s="212"/>
      <c r="C31" s="209"/>
      <c r="D31" s="209"/>
      <c r="E31" s="209"/>
      <c r="F31" s="209"/>
      <c r="G31" s="209"/>
      <c r="H31" s="209"/>
      <c r="I31" s="209"/>
      <c r="J31" s="209"/>
      <c r="K31" s="209"/>
      <c r="L31" s="209"/>
      <c r="M31" s="209"/>
      <c r="N31" s="209"/>
      <c r="O31" s="213"/>
    </row>
    <row r="32" spans="2:15" x14ac:dyDescent="0.3">
      <c r="B32" s="212"/>
      <c r="C32" s="209"/>
      <c r="D32" s="209"/>
      <c r="E32" s="209"/>
      <c r="F32" s="209"/>
      <c r="G32" s="209"/>
      <c r="H32" s="209"/>
      <c r="I32" s="209"/>
      <c r="J32" s="209"/>
      <c r="K32" s="209"/>
      <c r="L32" s="209"/>
      <c r="M32" s="209"/>
      <c r="N32" s="209"/>
      <c r="O32" s="213"/>
    </row>
    <row r="33" spans="2:15" x14ac:dyDescent="0.3">
      <c r="B33" s="212"/>
      <c r="C33" s="209"/>
      <c r="D33" s="209"/>
      <c r="E33" s="209"/>
      <c r="F33" s="209"/>
      <c r="G33" s="209"/>
      <c r="H33" s="209"/>
      <c r="I33" s="209"/>
      <c r="J33" s="209"/>
      <c r="K33" s="209"/>
      <c r="L33" s="209"/>
      <c r="M33" s="209"/>
      <c r="N33" s="209"/>
      <c r="O33" s="213"/>
    </row>
    <row r="34" spans="2:15" x14ac:dyDescent="0.3">
      <c r="B34" s="212"/>
      <c r="C34" s="209"/>
      <c r="D34" s="209"/>
      <c r="E34" s="209"/>
      <c r="F34" s="209"/>
      <c r="G34" s="209"/>
      <c r="H34" s="209"/>
      <c r="I34" s="209"/>
      <c r="J34" s="209"/>
      <c r="K34" s="209"/>
      <c r="L34" s="209"/>
      <c r="M34" s="209"/>
      <c r="N34" s="209"/>
      <c r="O34" s="213"/>
    </row>
    <row r="35" spans="2:15" x14ac:dyDescent="0.3">
      <c r="B35" s="212"/>
      <c r="C35" s="209"/>
      <c r="D35" s="209"/>
      <c r="E35" s="209"/>
      <c r="F35" s="209"/>
      <c r="G35" s="209"/>
      <c r="H35" s="209"/>
      <c r="I35" s="209"/>
      <c r="J35" s="209"/>
      <c r="K35" s="209"/>
      <c r="L35" s="209"/>
      <c r="M35" s="209"/>
      <c r="N35" s="209"/>
      <c r="O35" s="213"/>
    </row>
    <row r="36" spans="2:15" x14ac:dyDescent="0.3">
      <c r="B36" s="212"/>
      <c r="C36" s="209"/>
      <c r="D36" s="209"/>
      <c r="E36" s="209"/>
      <c r="F36" s="209"/>
      <c r="G36" s="209"/>
      <c r="H36" s="209"/>
      <c r="I36" s="209"/>
      <c r="J36" s="209"/>
      <c r="K36" s="209"/>
      <c r="L36" s="209"/>
      <c r="M36" s="209"/>
      <c r="N36" s="209"/>
      <c r="O36" s="213"/>
    </row>
    <row r="37" spans="2:15" x14ac:dyDescent="0.3">
      <c r="B37" s="212"/>
      <c r="C37" s="209"/>
      <c r="D37" s="209"/>
      <c r="E37" s="209"/>
      <c r="F37" s="209"/>
      <c r="G37" s="209"/>
      <c r="H37" s="209"/>
      <c r="I37" s="209"/>
      <c r="J37" s="209"/>
      <c r="K37" s="209"/>
      <c r="L37" s="209"/>
      <c r="M37" s="209"/>
      <c r="N37" s="209"/>
      <c r="O37" s="213"/>
    </row>
    <row r="38" spans="2:15" x14ac:dyDescent="0.3">
      <c r="B38" s="212"/>
      <c r="C38" s="209"/>
      <c r="D38" s="209"/>
      <c r="E38" s="209"/>
      <c r="F38" s="209"/>
      <c r="G38" s="209"/>
      <c r="H38" s="209"/>
      <c r="I38" s="209"/>
      <c r="J38" s="209"/>
      <c r="K38" s="209"/>
      <c r="L38" s="209"/>
      <c r="M38" s="209"/>
      <c r="N38" s="209"/>
      <c r="O38" s="213"/>
    </row>
    <row r="39" spans="2:15" x14ac:dyDescent="0.3">
      <c r="B39" s="212"/>
      <c r="C39" s="209"/>
      <c r="D39" s="209"/>
      <c r="E39" s="209"/>
      <c r="F39" s="209"/>
      <c r="G39" s="209"/>
      <c r="H39" s="209"/>
      <c r="I39" s="209"/>
      <c r="J39" s="209"/>
      <c r="K39" s="209"/>
      <c r="L39" s="209"/>
      <c r="M39" s="209"/>
      <c r="N39" s="209"/>
      <c r="O39" s="213"/>
    </row>
    <row r="40" spans="2:15" x14ac:dyDescent="0.3">
      <c r="B40" s="212"/>
      <c r="C40" s="209"/>
      <c r="D40" s="209"/>
      <c r="E40" s="209"/>
      <c r="F40" s="209"/>
      <c r="G40" s="209"/>
      <c r="H40" s="209"/>
      <c r="I40" s="209"/>
      <c r="J40" s="209"/>
      <c r="K40" s="209"/>
      <c r="L40" s="209"/>
      <c r="M40" s="209"/>
      <c r="N40" s="209"/>
      <c r="O40" s="213"/>
    </row>
    <row r="41" spans="2:15" x14ac:dyDescent="0.3">
      <c r="B41" s="212"/>
      <c r="C41" s="209"/>
      <c r="D41" s="209"/>
      <c r="E41" s="209"/>
      <c r="F41" s="209"/>
      <c r="G41" s="209"/>
      <c r="H41" s="209"/>
      <c r="I41" s="209"/>
      <c r="J41" s="209"/>
      <c r="K41" s="209"/>
      <c r="L41" s="209"/>
      <c r="M41" s="209"/>
      <c r="N41" s="209"/>
      <c r="O41" s="213"/>
    </row>
    <row r="42" spans="2:15" x14ac:dyDescent="0.3">
      <c r="B42" s="212"/>
      <c r="C42" s="209"/>
      <c r="D42" s="209"/>
      <c r="E42" s="209"/>
      <c r="F42" s="209"/>
      <c r="G42" s="209"/>
      <c r="H42" s="209"/>
      <c r="I42" s="209"/>
      <c r="J42" s="209"/>
      <c r="K42" s="209"/>
      <c r="L42" s="209"/>
      <c r="M42" s="209"/>
      <c r="N42" s="209"/>
      <c r="O42" s="213"/>
    </row>
    <row r="43" spans="2:15" x14ac:dyDescent="0.3">
      <c r="B43" s="212"/>
      <c r="C43" s="209"/>
      <c r="D43" s="209"/>
      <c r="E43" s="209"/>
      <c r="F43" s="209"/>
      <c r="G43" s="209"/>
      <c r="H43" s="209"/>
      <c r="I43" s="209"/>
      <c r="J43" s="209"/>
      <c r="K43" s="209"/>
      <c r="L43" s="209"/>
      <c r="M43" s="209"/>
      <c r="N43" s="209"/>
      <c r="O43" s="213"/>
    </row>
    <row r="44" spans="2:15" x14ac:dyDescent="0.3">
      <c r="B44" s="212"/>
      <c r="C44" s="209"/>
      <c r="D44" s="209"/>
      <c r="E44" s="209"/>
      <c r="F44" s="209"/>
      <c r="G44" s="209"/>
      <c r="H44" s="209"/>
      <c r="I44" s="209"/>
      <c r="J44" s="209"/>
      <c r="K44" s="209"/>
      <c r="L44" s="209"/>
      <c r="M44" s="209"/>
      <c r="N44" s="209"/>
      <c r="O44" s="213"/>
    </row>
    <row r="45" spans="2:15" x14ac:dyDescent="0.3">
      <c r="B45" s="234"/>
      <c r="C45" s="235"/>
      <c r="D45" s="235"/>
      <c r="E45" s="235"/>
      <c r="F45" s="235"/>
      <c r="G45" s="235"/>
      <c r="H45" s="235"/>
      <c r="I45" s="235"/>
      <c r="J45" s="235"/>
      <c r="K45" s="235"/>
      <c r="L45" s="235"/>
      <c r="M45" s="235"/>
      <c r="N45" s="235"/>
      <c r="O45" s="236"/>
    </row>
  </sheetData>
  <mergeCells count="1">
    <mergeCell ref="F10:J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8"/>
  <sheetViews>
    <sheetView workbookViewId="0">
      <selection activeCell="N1" sqref="N1"/>
    </sheetView>
  </sheetViews>
  <sheetFormatPr defaultRowHeight="14.4" x14ac:dyDescent="0.3"/>
  <cols>
    <col min="1" max="16384" width="8.88671875" style="141"/>
  </cols>
  <sheetData>
    <row r="1" spans="2:18" x14ac:dyDescent="0.3">
      <c r="N1" s="278" t="str">
        <f>HYPERLINK("#'Navigation'!A1","Navigation")</f>
        <v>Navigation</v>
      </c>
    </row>
    <row r="2" spans="2:18" x14ac:dyDescent="0.3">
      <c r="B2" s="231" t="s">
        <v>385</v>
      </c>
      <c r="C2" s="227"/>
      <c r="D2" s="227"/>
      <c r="E2" s="227"/>
      <c r="F2" s="227"/>
      <c r="G2" s="227"/>
      <c r="H2" s="227"/>
      <c r="I2" s="227"/>
      <c r="J2" s="227"/>
      <c r="K2" s="227"/>
      <c r="L2" s="227"/>
      <c r="M2" s="227"/>
      <c r="N2" s="227"/>
      <c r="O2" s="227"/>
      <c r="P2" s="227"/>
      <c r="Q2" s="227"/>
      <c r="R2" s="227"/>
    </row>
    <row r="3" spans="2:18" x14ac:dyDescent="0.3">
      <c r="B3" s="227"/>
      <c r="C3" s="227"/>
      <c r="D3" s="227"/>
      <c r="E3" s="227"/>
      <c r="F3" s="227"/>
      <c r="G3" s="227"/>
      <c r="H3" s="227"/>
      <c r="I3" s="227"/>
      <c r="J3" s="227"/>
      <c r="K3" s="227"/>
      <c r="L3" s="227"/>
      <c r="M3" s="227"/>
      <c r="N3" s="227"/>
      <c r="O3" s="227"/>
      <c r="P3" s="227"/>
      <c r="Q3" s="227"/>
      <c r="R3" s="227"/>
    </row>
    <row r="4" spans="2:18" x14ac:dyDescent="0.3">
      <c r="B4" s="229" t="s">
        <v>488</v>
      </c>
      <c r="C4" s="297"/>
      <c r="D4" s="297"/>
      <c r="E4" s="297"/>
      <c r="F4" s="297"/>
      <c r="G4" s="297"/>
      <c r="H4" s="297"/>
      <c r="I4" s="297"/>
      <c r="J4" s="297"/>
      <c r="K4" s="297"/>
      <c r="L4" s="297"/>
      <c r="M4" s="297"/>
      <c r="N4" s="297"/>
      <c r="O4" s="298"/>
      <c r="P4" s="227"/>
      <c r="Q4" s="227"/>
      <c r="R4" s="227"/>
    </row>
    <row r="5" spans="2:18" x14ac:dyDescent="0.3">
      <c r="B5" s="299" t="s">
        <v>453</v>
      </c>
      <c r="C5" s="300"/>
      <c r="D5" s="300"/>
      <c r="E5" s="300"/>
      <c r="F5" s="300"/>
      <c r="G5" s="300"/>
      <c r="H5" s="300"/>
      <c r="I5" s="300"/>
      <c r="J5" s="300"/>
      <c r="K5" s="300"/>
      <c r="L5" s="300"/>
      <c r="M5" s="300"/>
      <c r="N5" s="300"/>
      <c r="O5" s="301"/>
      <c r="P5" s="227"/>
      <c r="Q5" s="227"/>
      <c r="R5" s="227"/>
    </row>
    <row r="6" spans="2:18" x14ac:dyDescent="0.3">
      <c r="B6" s="299"/>
      <c r="C6" s="302" t="s">
        <v>489</v>
      </c>
      <c r="D6" s="300"/>
      <c r="E6" s="300"/>
      <c r="F6" s="300"/>
      <c r="G6" s="300"/>
      <c r="H6" s="300"/>
      <c r="I6" s="300"/>
      <c r="J6" s="300"/>
      <c r="K6" s="300"/>
      <c r="L6" s="300"/>
      <c r="M6" s="300"/>
      <c r="N6" s="300"/>
      <c r="O6" s="301"/>
      <c r="P6" s="227"/>
      <c r="Q6" s="227"/>
      <c r="R6" s="227"/>
    </row>
    <row r="7" spans="2:18" x14ac:dyDescent="0.3">
      <c r="B7" s="299"/>
      <c r="C7" s="302" t="s">
        <v>490</v>
      </c>
      <c r="D7" s="300"/>
      <c r="E7" s="300"/>
      <c r="F7" s="300"/>
      <c r="G7" s="300"/>
      <c r="H7" s="300"/>
      <c r="I7" s="300"/>
      <c r="J7" s="300"/>
      <c r="K7" s="300"/>
      <c r="L7" s="300"/>
      <c r="M7" s="300"/>
      <c r="N7" s="300"/>
      <c r="O7" s="301"/>
      <c r="P7" s="227"/>
      <c r="Q7" s="227"/>
      <c r="R7" s="227"/>
    </row>
    <row r="8" spans="2:18" x14ac:dyDescent="0.3">
      <c r="B8" s="299"/>
      <c r="C8" s="302" t="s">
        <v>491</v>
      </c>
      <c r="D8" s="300"/>
      <c r="E8" s="300"/>
      <c r="F8" s="300"/>
      <c r="G8" s="300"/>
      <c r="H8" s="300"/>
      <c r="I8" s="300"/>
      <c r="J8" s="300"/>
      <c r="K8" s="300"/>
      <c r="L8" s="300"/>
      <c r="M8" s="300"/>
      <c r="N8" s="300"/>
      <c r="O8" s="301"/>
      <c r="P8" s="227"/>
      <c r="Q8" s="227"/>
      <c r="R8" s="227"/>
    </row>
    <row r="9" spans="2:18" x14ac:dyDescent="0.3">
      <c r="B9" s="299"/>
      <c r="C9" s="302" t="s">
        <v>492</v>
      </c>
      <c r="D9" s="300"/>
      <c r="E9" s="300"/>
      <c r="F9" s="300"/>
      <c r="G9" s="300"/>
      <c r="H9" s="300"/>
      <c r="I9" s="300"/>
      <c r="J9" s="300"/>
      <c r="K9" s="300"/>
      <c r="L9" s="300"/>
      <c r="M9" s="300"/>
      <c r="N9" s="300"/>
      <c r="O9" s="301"/>
      <c r="P9" s="227"/>
      <c r="Q9" s="227"/>
      <c r="R9" s="227"/>
    </row>
    <row r="10" spans="2:18" x14ac:dyDescent="0.3">
      <c r="B10" s="220"/>
      <c r="C10" s="223"/>
      <c r="D10" s="223"/>
      <c r="E10" s="223"/>
      <c r="F10" s="223"/>
      <c r="G10" s="223"/>
      <c r="H10" s="223"/>
      <c r="I10" s="223"/>
      <c r="J10" s="223"/>
      <c r="K10" s="223"/>
      <c r="L10" s="223"/>
      <c r="M10" s="223"/>
      <c r="N10" s="223"/>
      <c r="O10" s="303"/>
      <c r="P10" s="227"/>
      <c r="Q10" s="227"/>
      <c r="R10" s="227"/>
    </row>
    <row r="11" spans="2:18" x14ac:dyDescent="0.3">
      <c r="B11" s="222" t="s">
        <v>474</v>
      </c>
      <c r="C11" s="223"/>
      <c r="D11" s="223"/>
      <c r="E11" s="223"/>
      <c r="F11" s="223"/>
      <c r="G11" s="223"/>
      <c r="H11" s="223"/>
      <c r="I11" s="223"/>
      <c r="J11" s="223"/>
      <c r="K11" s="223"/>
      <c r="L11" s="223"/>
      <c r="M11" s="223"/>
      <c r="N11" s="223"/>
      <c r="O11" s="303"/>
      <c r="P11" s="227"/>
      <c r="Q11" s="227"/>
      <c r="R11" s="227"/>
    </row>
    <row r="12" spans="2:18" x14ac:dyDescent="0.3">
      <c r="B12" s="338" t="s">
        <v>530</v>
      </c>
      <c r="C12" s="223"/>
      <c r="D12" s="223"/>
      <c r="E12" s="223"/>
      <c r="F12" s="223"/>
      <c r="G12" s="223"/>
      <c r="H12" s="223"/>
      <c r="I12" s="223"/>
      <c r="J12" s="223"/>
      <c r="K12" s="223"/>
      <c r="L12" s="223"/>
      <c r="M12" s="223"/>
      <c r="N12" s="223"/>
      <c r="O12" s="303"/>
      <c r="P12" s="227"/>
      <c r="Q12" s="227"/>
      <c r="R12" s="227"/>
    </row>
    <row r="13" spans="2:18" x14ac:dyDescent="0.3">
      <c r="B13" s="232"/>
      <c r="C13" s="233"/>
      <c r="D13" s="233"/>
      <c r="E13" s="233"/>
      <c r="F13" s="233"/>
      <c r="G13" s="233"/>
      <c r="H13" s="233"/>
      <c r="I13" s="233"/>
      <c r="J13" s="233"/>
      <c r="K13" s="233"/>
      <c r="L13" s="233"/>
      <c r="M13" s="233"/>
      <c r="N13" s="233"/>
      <c r="O13" s="304"/>
      <c r="P13" s="227"/>
      <c r="Q13" s="227"/>
      <c r="R13" s="227"/>
    </row>
    <row r="15" spans="2:18" x14ac:dyDescent="0.3">
      <c r="B15" s="305" t="s">
        <v>475</v>
      </c>
      <c r="C15" s="215"/>
      <c r="D15" s="215"/>
      <c r="E15" s="215"/>
      <c r="F15" s="215"/>
      <c r="G15" s="215"/>
      <c r="H15" s="215"/>
      <c r="I15" s="215"/>
      <c r="J15" s="215"/>
      <c r="K15" s="215"/>
      <c r="L15" s="215"/>
      <c r="M15" s="215"/>
      <c r="N15" s="215"/>
      <c r="O15" s="216"/>
    </row>
    <row r="16" spans="2:18" x14ac:dyDescent="0.3">
      <c r="B16" s="217"/>
      <c r="C16" s="218"/>
      <c r="D16" s="218"/>
      <c r="E16" s="218"/>
      <c r="F16" s="218"/>
      <c r="G16" s="218"/>
      <c r="H16" s="218"/>
      <c r="I16" s="218"/>
      <c r="J16" s="218"/>
      <c r="K16" s="218"/>
      <c r="L16" s="218"/>
      <c r="M16" s="218"/>
      <c r="N16" s="218"/>
      <c r="O16" s="219"/>
    </row>
    <row r="17" spans="2:15" x14ac:dyDescent="0.3">
      <c r="B17" s="217"/>
      <c r="C17" s="218"/>
      <c r="D17" s="218"/>
      <c r="E17" s="306" t="s">
        <v>386</v>
      </c>
      <c r="F17" s="218"/>
      <c r="G17" s="218"/>
      <c r="H17" s="218"/>
      <c r="I17" s="218"/>
      <c r="J17" s="218"/>
      <c r="K17" s="218"/>
      <c r="L17" s="218"/>
      <c r="M17" s="218"/>
      <c r="N17" s="218"/>
      <c r="O17" s="219"/>
    </row>
    <row r="18" spans="2:15" x14ac:dyDescent="0.3">
      <c r="B18" s="217"/>
      <c r="C18" s="218"/>
      <c r="D18" s="218"/>
      <c r="E18" s="306" t="s">
        <v>386</v>
      </c>
      <c r="F18" s="306" t="s">
        <v>386</v>
      </c>
      <c r="G18" s="218"/>
      <c r="H18" s="218"/>
      <c r="I18" s="218"/>
      <c r="J18" s="218"/>
      <c r="K18" s="218"/>
      <c r="L18" s="218"/>
      <c r="M18" s="218"/>
      <c r="N18" s="218"/>
      <c r="O18" s="219"/>
    </row>
    <row r="19" spans="2:15" x14ac:dyDescent="0.3">
      <c r="B19" s="217"/>
      <c r="C19" s="306" t="s">
        <v>386</v>
      </c>
      <c r="D19" s="306" t="s">
        <v>386</v>
      </c>
      <c r="E19" s="307"/>
      <c r="F19" s="308"/>
      <c r="G19" s="218"/>
      <c r="H19" s="218"/>
      <c r="I19" s="218"/>
      <c r="J19" s="218"/>
      <c r="K19" s="218"/>
      <c r="L19" s="218"/>
      <c r="M19" s="218"/>
      <c r="N19" s="218"/>
      <c r="O19" s="219"/>
    </row>
    <row r="20" spans="2:15" x14ac:dyDescent="0.3">
      <c r="B20" s="217"/>
      <c r="C20" s="218"/>
      <c r="D20" s="306" t="s">
        <v>386</v>
      </c>
      <c r="E20" s="309"/>
      <c r="F20" s="310"/>
      <c r="G20" s="218"/>
      <c r="H20" s="218"/>
      <c r="I20" s="218"/>
      <c r="J20" s="218"/>
      <c r="K20" s="218"/>
      <c r="L20" s="218"/>
      <c r="M20" s="218"/>
      <c r="N20" s="218"/>
      <c r="O20" s="219"/>
    </row>
    <row r="21" spans="2:15" x14ac:dyDescent="0.3">
      <c r="B21" s="228"/>
      <c r="C21" s="225"/>
      <c r="D21" s="225"/>
      <c r="E21" s="225"/>
      <c r="F21" s="225"/>
      <c r="G21" s="225"/>
      <c r="H21" s="225"/>
      <c r="I21" s="225"/>
      <c r="J21" s="225"/>
      <c r="K21" s="225"/>
      <c r="L21" s="225"/>
      <c r="M21" s="225"/>
      <c r="N21" s="225"/>
      <c r="O21" s="226"/>
    </row>
    <row r="23" spans="2:15" x14ac:dyDescent="0.3">
      <c r="B23" s="188" t="s">
        <v>440</v>
      </c>
      <c r="C23" s="215"/>
      <c r="D23" s="215"/>
      <c r="E23" s="215"/>
      <c r="F23" s="215"/>
      <c r="G23" s="215"/>
      <c r="H23" s="215"/>
      <c r="I23" s="215"/>
      <c r="J23" s="215"/>
      <c r="K23" s="215"/>
      <c r="L23" s="215"/>
      <c r="M23" s="215"/>
      <c r="N23" s="215"/>
      <c r="O23" s="216"/>
    </row>
    <row r="24" spans="2:15" x14ac:dyDescent="0.3">
      <c r="B24" s="217"/>
      <c r="C24" s="218"/>
      <c r="D24" s="218"/>
      <c r="E24" s="218"/>
      <c r="F24" s="218"/>
      <c r="G24" s="218"/>
      <c r="H24" s="218"/>
      <c r="I24" s="218"/>
      <c r="J24" s="218"/>
      <c r="K24" s="218"/>
      <c r="L24" s="218"/>
      <c r="M24" s="218"/>
      <c r="N24" s="218"/>
      <c r="O24" s="219"/>
    </row>
    <row r="25" spans="2:15" x14ac:dyDescent="0.3">
      <c r="B25" s="217"/>
      <c r="C25" s="218"/>
      <c r="D25" s="218"/>
      <c r="E25" s="218"/>
      <c r="F25" s="218"/>
      <c r="G25" s="218"/>
      <c r="H25" s="218"/>
      <c r="I25" s="218"/>
      <c r="J25" s="218"/>
      <c r="K25" s="218"/>
      <c r="L25" s="218"/>
      <c r="M25" s="218"/>
      <c r="N25" s="218"/>
      <c r="O25" s="219"/>
    </row>
    <row r="26" spans="2:15" x14ac:dyDescent="0.3">
      <c r="B26" s="217"/>
      <c r="C26" s="218"/>
      <c r="D26" s="218"/>
      <c r="E26" s="218"/>
      <c r="F26" s="218"/>
      <c r="G26" s="218"/>
      <c r="H26" s="218"/>
      <c r="I26" s="218"/>
      <c r="J26" s="218"/>
      <c r="K26" s="218"/>
      <c r="L26" s="218"/>
      <c r="M26" s="218"/>
      <c r="N26" s="218"/>
      <c r="O26" s="219"/>
    </row>
    <row r="27" spans="2:15" x14ac:dyDescent="0.3">
      <c r="B27" s="217"/>
      <c r="C27" s="218"/>
      <c r="D27" s="218"/>
      <c r="E27" s="218"/>
      <c r="F27" s="218"/>
      <c r="G27" s="218"/>
      <c r="H27" s="218"/>
      <c r="I27" s="218"/>
      <c r="J27" s="218"/>
      <c r="K27" s="218"/>
      <c r="L27" s="218"/>
      <c r="M27" s="218"/>
      <c r="N27" s="218"/>
      <c r="O27" s="219"/>
    </row>
    <row r="28" spans="2:15" x14ac:dyDescent="0.3">
      <c r="B28" s="217"/>
      <c r="C28" s="218"/>
      <c r="D28" s="218"/>
      <c r="E28" s="218"/>
      <c r="F28" s="218"/>
      <c r="G28" s="218"/>
      <c r="H28" s="218"/>
      <c r="I28" s="218"/>
      <c r="J28" s="218"/>
      <c r="K28" s="218"/>
      <c r="L28" s="218"/>
      <c r="M28" s="218"/>
      <c r="N28" s="218"/>
      <c r="O28" s="219"/>
    </row>
    <row r="29" spans="2:15" x14ac:dyDescent="0.3">
      <c r="B29" s="217"/>
      <c r="C29" s="218"/>
      <c r="D29" s="218"/>
      <c r="E29" s="218"/>
      <c r="F29" s="218"/>
      <c r="G29" s="218"/>
      <c r="H29" s="218"/>
      <c r="I29" s="218"/>
      <c r="J29" s="218"/>
      <c r="K29" s="218"/>
      <c r="L29" s="218"/>
      <c r="M29" s="218"/>
      <c r="N29" s="218"/>
      <c r="O29" s="219"/>
    </row>
    <row r="30" spans="2:15" x14ac:dyDescent="0.3">
      <c r="B30" s="217"/>
      <c r="C30" s="218"/>
      <c r="D30" s="218"/>
      <c r="E30" s="218"/>
      <c r="F30" s="218"/>
      <c r="G30" s="218"/>
      <c r="H30" s="218"/>
      <c r="I30" s="218"/>
      <c r="J30" s="218"/>
      <c r="K30" s="218"/>
      <c r="L30" s="218"/>
      <c r="M30" s="218"/>
      <c r="N30" s="218"/>
      <c r="O30" s="219"/>
    </row>
    <row r="31" spans="2:15" x14ac:dyDescent="0.3">
      <c r="B31" s="217"/>
      <c r="C31" s="218"/>
      <c r="D31" s="218"/>
      <c r="E31" s="218"/>
      <c r="F31" s="218"/>
      <c r="G31" s="218"/>
      <c r="H31" s="218"/>
      <c r="I31" s="218"/>
      <c r="J31" s="218"/>
      <c r="K31" s="218"/>
      <c r="L31" s="218"/>
      <c r="M31" s="218"/>
      <c r="N31" s="218"/>
      <c r="O31" s="219"/>
    </row>
    <row r="32" spans="2:15" x14ac:dyDescent="0.3">
      <c r="B32" s="217"/>
      <c r="C32" s="218"/>
      <c r="D32" s="218"/>
      <c r="E32" s="218"/>
      <c r="F32" s="218"/>
      <c r="G32" s="218"/>
      <c r="H32" s="218"/>
      <c r="I32" s="218"/>
      <c r="J32" s="218"/>
      <c r="K32" s="218"/>
      <c r="L32" s="218"/>
      <c r="M32" s="218"/>
      <c r="N32" s="218"/>
      <c r="O32" s="219"/>
    </row>
    <row r="33" spans="2:15" x14ac:dyDescent="0.3">
      <c r="B33" s="217"/>
      <c r="C33" s="218"/>
      <c r="D33" s="218"/>
      <c r="E33" s="218"/>
      <c r="F33" s="218"/>
      <c r="G33" s="218"/>
      <c r="H33" s="218"/>
      <c r="I33" s="218"/>
      <c r="J33" s="218"/>
      <c r="K33" s="218"/>
      <c r="L33" s="218"/>
      <c r="M33" s="218"/>
      <c r="N33" s="218"/>
      <c r="O33" s="219"/>
    </row>
    <row r="34" spans="2:15" x14ac:dyDescent="0.3">
      <c r="B34" s="217"/>
      <c r="C34" s="218"/>
      <c r="D34" s="218"/>
      <c r="E34" s="218"/>
      <c r="F34" s="218"/>
      <c r="G34" s="218"/>
      <c r="H34" s="218"/>
      <c r="I34" s="218"/>
      <c r="J34" s="218"/>
      <c r="K34" s="218"/>
      <c r="L34" s="218"/>
      <c r="M34" s="218"/>
      <c r="N34" s="218"/>
      <c r="O34" s="219"/>
    </row>
    <row r="35" spans="2:15" x14ac:dyDescent="0.3">
      <c r="B35" s="217"/>
      <c r="C35" s="218"/>
      <c r="D35" s="218"/>
      <c r="E35" s="218"/>
      <c r="F35" s="218"/>
      <c r="G35" s="218"/>
      <c r="H35" s="218"/>
      <c r="I35" s="218"/>
      <c r="J35" s="218"/>
      <c r="K35" s="218"/>
      <c r="L35" s="218"/>
      <c r="M35" s="218"/>
      <c r="N35" s="218"/>
      <c r="O35" s="219"/>
    </row>
    <row r="36" spans="2:15" x14ac:dyDescent="0.3">
      <c r="B36" s="217"/>
      <c r="C36" s="218"/>
      <c r="D36" s="218"/>
      <c r="E36" s="218"/>
      <c r="F36" s="218"/>
      <c r="G36" s="218"/>
      <c r="H36" s="218"/>
      <c r="I36" s="218"/>
      <c r="J36" s="218"/>
      <c r="K36" s="218"/>
      <c r="L36" s="218"/>
      <c r="M36" s="218"/>
      <c r="N36" s="218"/>
      <c r="O36" s="219"/>
    </row>
    <row r="37" spans="2:15" x14ac:dyDescent="0.3">
      <c r="B37" s="217"/>
      <c r="C37" s="218"/>
      <c r="D37" s="218"/>
      <c r="E37" s="218"/>
      <c r="F37" s="218"/>
      <c r="G37" s="218"/>
      <c r="H37" s="218"/>
      <c r="I37" s="218"/>
      <c r="J37" s="218"/>
      <c r="K37" s="218"/>
      <c r="L37" s="218"/>
      <c r="M37" s="218"/>
      <c r="N37" s="218"/>
      <c r="O37" s="219"/>
    </row>
    <row r="38" spans="2:15" x14ac:dyDescent="0.3">
      <c r="B38" s="228"/>
      <c r="C38" s="225"/>
      <c r="D38" s="225"/>
      <c r="E38" s="225"/>
      <c r="F38" s="225"/>
      <c r="G38" s="225"/>
      <c r="H38" s="225"/>
      <c r="I38" s="225"/>
      <c r="J38" s="225"/>
      <c r="K38" s="225"/>
      <c r="L38" s="225"/>
      <c r="M38" s="225"/>
      <c r="N38" s="225"/>
      <c r="O38" s="2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3"/>
  <sheetViews>
    <sheetView workbookViewId="0">
      <selection activeCell="N1" sqref="N1"/>
    </sheetView>
  </sheetViews>
  <sheetFormatPr defaultRowHeight="14.4" x14ac:dyDescent="0.3"/>
  <cols>
    <col min="1" max="16384" width="8.88671875" style="141"/>
  </cols>
  <sheetData>
    <row r="1" spans="2:18" x14ac:dyDescent="0.3">
      <c r="N1" s="278" t="str">
        <f>HYPERLINK("#'Navigation'!A1","Navigation")</f>
        <v>Navigation</v>
      </c>
    </row>
    <row r="2" spans="2:18" x14ac:dyDescent="0.3">
      <c r="B2" s="231" t="s">
        <v>454</v>
      </c>
      <c r="C2" s="227"/>
      <c r="D2" s="227"/>
      <c r="E2" s="227"/>
      <c r="F2" s="227"/>
      <c r="G2" s="227"/>
      <c r="H2" s="227"/>
      <c r="I2" s="227"/>
      <c r="J2" s="227"/>
      <c r="K2" s="227"/>
      <c r="L2" s="227"/>
      <c r="M2" s="227"/>
      <c r="N2" s="227"/>
      <c r="O2" s="227"/>
      <c r="P2" s="227"/>
      <c r="Q2" s="227"/>
      <c r="R2" s="227"/>
    </row>
    <row r="3" spans="2:18" x14ac:dyDescent="0.3">
      <c r="B3" s="227"/>
      <c r="C3" s="227"/>
      <c r="D3" s="227"/>
      <c r="E3" s="227"/>
      <c r="F3" s="227"/>
      <c r="G3" s="227"/>
      <c r="H3" s="227"/>
      <c r="I3" s="227"/>
      <c r="J3" s="227"/>
      <c r="K3" s="227"/>
      <c r="L3" s="227"/>
      <c r="M3" s="227"/>
      <c r="N3" s="227"/>
      <c r="O3" s="227"/>
      <c r="P3" s="227"/>
      <c r="Q3" s="227"/>
      <c r="R3" s="227"/>
    </row>
    <row r="4" spans="2:18" x14ac:dyDescent="0.3">
      <c r="B4" s="229" t="s">
        <v>488</v>
      </c>
      <c r="C4" s="297"/>
      <c r="D4" s="297"/>
      <c r="E4" s="215"/>
      <c r="F4" s="215"/>
      <c r="G4" s="215"/>
      <c r="H4" s="215"/>
      <c r="I4" s="215"/>
      <c r="J4" s="215"/>
      <c r="K4" s="215"/>
      <c r="L4" s="215"/>
      <c r="M4" s="215"/>
      <c r="N4" s="215"/>
      <c r="O4" s="216"/>
      <c r="P4" s="227"/>
      <c r="Q4" s="227"/>
      <c r="R4" s="227"/>
    </row>
    <row r="5" spans="2:18" x14ac:dyDescent="0.3">
      <c r="B5" s="299" t="s">
        <v>453</v>
      </c>
      <c r="C5" s="300"/>
      <c r="D5" s="300"/>
      <c r="E5" s="218"/>
      <c r="F5" s="218"/>
      <c r="G5" s="218"/>
      <c r="H5" s="218"/>
      <c r="I5" s="218"/>
      <c r="J5" s="218"/>
      <c r="K5" s="218"/>
      <c r="L5" s="218"/>
      <c r="M5" s="218"/>
      <c r="N5" s="218"/>
      <c r="O5" s="219"/>
      <c r="P5" s="227"/>
      <c r="Q5" s="227"/>
      <c r="R5" s="227"/>
    </row>
    <row r="6" spans="2:18" x14ac:dyDescent="0.3">
      <c r="B6" s="299"/>
      <c r="C6" s="302" t="s">
        <v>489</v>
      </c>
      <c r="D6" s="300"/>
      <c r="E6" s="218"/>
      <c r="F6" s="218"/>
      <c r="G6" s="218"/>
      <c r="H6" s="218"/>
      <c r="I6" s="218"/>
      <c r="J6" s="218"/>
      <c r="K6" s="218"/>
      <c r="L6" s="218"/>
      <c r="M6" s="218"/>
      <c r="N6" s="218"/>
      <c r="O6" s="219"/>
      <c r="P6" s="227"/>
      <c r="Q6" s="227"/>
      <c r="R6" s="227"/>
    </row>
    <row r="7" spans="2:18" x14ac:dyDescent="0.3">
      <c r="B7" s="299"/>
      <c r="C7" s="302" t="s">
        <v>490</v>
      </c>
      <c r="D7" s="300"/>
      <c r="E7" s="218"/>
      <c r="F7" s="218"/>
      <c r="G7" s="218"/>
      <c r="H7" s="218"/>
      <c r="I7" s="218"/>
      <c r="J7" s="218"/>
      <c r="K7" s="218"/>
      <c r="L7" s="218"/>
      <c r="M7" s="218"/>
      <c r="N7" s="218"/>
      <c r="O7" s="219"/>
      <c r="P7" s="227"/>
      <c r="Q7" s="227"/>
      <c r="R7" s="227"/>
    </row>
    <row r="8" spans="2:18" x14ac:dyDescent="0.3">
      <c r="B8" s="299"/>
      <c r="C8" s="302" t="s">
        <v>491</v>
      </c>
      <c r="D8" s="300"/>
      <c r="E8" s="218"/>
      <c r="F8" s="218"/>
      <c r="G8" s="218"/>
      <c r="H8" s="218"/>
      <c r="I8" s="218"/>
      <c r="J8" s="218"/>
      <c r="K8" s="218"/>
      <c r="L8" s="218"/>
      <c r="M8" s="218"/>
      <c r="N8" s="218"/>
      <c r="O8" s="219"/>
      <c r="P8" s="227"/>
      <c r="Q8" s="227"/>
      <c r="R8" s="227"/>
    </row>
    <row r="9" spans="2:18" x14ac:dyDescent="0.3">
      <c r="B9" s="299"/>
      <c r="C9" s="302" t="s">
        <v>492</v>
      </c>
      <c r="D9" s="300"/>
      <c r="E9" s="218"/>
      <c r="F9" s="218"/>
      <c r="G9" s="218"/>
      <c r="H9" s="218"/>
      <c r="I9" s="218"/>
      <c r="J9" s="218"/>
      <c r="K9" s="218"/>
      <c r="L9" s="218"/>
      <c r="M9" s="218"/>
      <c r="N9" s="218"/>
      <c r="O9" s="219"/>
      <c r="P9" s="227"/>
      <c r="Q9" s="227"/>
      <c r="R9" s="227"/>
    </row>
    <row r="10" spans="2:18" x14ac:dyDescent="0.3">
      <c r="B10" s="221"/>
      <c r="C10" s="218"/>
      <c r="D10" s="218"/>
      <c r="E10" s="218"/>
      <c r="F10" s="218"/>
      <c r="G10" s="218"/>
      <c r="H10" s="218"/>
      <c r="I10" s="218"/>
      <c r="J10" s="218"/>
      <c r="K10" s="218"/>
      <c r="L10" s="218"/>
      <c r="M10" s="218"/>
      <c r="N10" s="218"/>
      <c r="O10" s="219"/>
      <c r="P10" s="227"/>
      <c r="Q10" s="227"/>
      <c r="R10" s="227"/>
    </row>
    <row r="11" spans="2:18" x14ac:dyDescent="0.3">
      <c r="B11" s="338" t="s">
        <v>474</v>
      </c>
      <c r="C11" s="218"/>
      <c r="D11" s="218"/>
      <c r="E11" s="218"/>
      <c r="F11" s="218"/>
      <c r="G11" s="218"/>
      <c r="H11" s="218"/>
      <c r="I11" s="218"/>
      <c r="J11" s="218"/>
      <c r="K11" s="218"/>
      <c r="L11" s="218"/>
      <c r="M11" s="218"/>
      <c r="N11" s="218"/>
      <c r="O11" s="219"/>
      <c r="P11" s="227"/>
      <c r="Q11" s="227"/>
      <c r="R11" s="227"/>
    </row>
    <row r="12" spans="2:18" x14ac:dyDescent="0.3">
      <c r="B12" s="222" t="s">
        <v>530</v>
      </c>
      <c r="C12" s="218"/>
      <c r="D12" s="218"/>
      <c r="E12" s="218"/>
      <c r="F12" s="218"/>
      <c r="G12" s="218"/>
      <c r="H12" s="218"/>
      <c r="I12" s="218"/>
      <c r="J12" s="218"/>
      <c r="K12" s="218"/>
      <c r="L12" s="218"/>
      <c r="M12" s="218"/>
      <c r="N12" s="218"/>
      <c r="O12" s="219"/>
      <c r="P12" s="227"/>
      <c r="Q12" s="227"/>
      <c r="R12" s="227"/>
    </row>
    <row r="13" spans="2:18" x14ac:dyDescent="0.3">
      <c r="B13" s="224"/>
      <c r="C13" s="225"/>
      <c r="D13" s="225"/>
      <c r="E13" s="225"/>
      <c r="F13" s="225"/>
      <c r="G13" s="225"/>
      <c r="H13" s="225"/>
      <c r="I13" s="225"/>
      <c r="J13" s="225"/>
      <c r="K13" s="225"/>
      <c r="L13" s="225"/>
      <c r="M13" s="225"/>
      <c r="N13" s="225"/>
      <c r="O13" s="226"/>
      <c r="P13" s="227"/>
      <c r="Q13" s="227"/>
      <c r="R13" s="227"/>
    </row>
    <row r="15" spans="2:18" x14ac:dyDescent="0.3">
      <c r="B15" s="305" t="s">
        <v>476</v>
      </c>
      <c r="C15" s="215"/>
      <c r="D15" s="215"/>
      <c r="E15" s="215"/>
      <c r="F15" s="215"/>
      <c r="G15" s="215"/>
      <c r="H15" s="215"/>
      <c r="I15" s="215"/>
      <c r="J15" s="215"/>
      <c r="K15" s="215"/>
      <c r="L15" s="215"/>
      <c r="M15" s="215"/>
      <c r="N15" s="215"/>
      <c r="O15" s="216"/>
    </row>
    <row r="16" spans="2:18" x14ac:dyDescent="0.3">
      <c r="B16" s="217"/>
      <c r="C16" s="218"/>
      <c r="D16" s="218"/>
      <c r="E16" s="218"/>
      <c r="F16" s="218"/>
      <c r="G16" s="218"/>
      <c r="H16" s="218"/>
      <c r="I16" s="218"/>
      <c r="J16" s="218"/>
      <c r="K16" s="218"/>
      <c r="L16" s="218"/>
      <c r="M16" s="218"/>
      <c r="N16" s="218"/>
      <c r="O16" s="219"/>
    </row>
    <row r="17" spans="2:15" x14ac:dyDescent="0.3">
      <c r="B17" s="217"/>
      <c r="C17" s="311" t="s">
        <v>387</v>
      </c>
      <c r="D17" s="312"/>
      <c r="E17" s="218"/>
      <c r="F17" s="218"/>
      <c r="G17" s="218"/>
      <c r="H17" s="218"/>
      <c r="I17" s="218"/>
      <c r="J17" s="218"/>
      <c r="K17" s="218"/>
      <c r="L17" s="218"/>
      <c r="M17" s="218"/>
      <c r="N17" s="218"/>
      <c r="O17" s="219"/>
    </row>
    <row r="18" spans="2:15" x14ac:dyDescent="0.3">
      <c r="B18" s="217"/>
      <c r="C18" s="313" t="s">
        <v>388</v>
      </c>
      <c r="D18" s="314"/>
      <c r="E18" s="218"/>
      <c r="F18" s="218"/>
      <c r="G18" s="218"/>
      <c r="H18" s="218"/>
      <c r="I18" s="218"/>
      <c r="J18" s="218"/>
      <c r="K18" s="218"/>
      <c r="L18" s="218"/>
      <c r="M18" s="218"/>
      <c r="N18" s="218"/>
      <c r="O18" s="219"/>
    </row>
    <row r="19" spans="2:15" x14ac:dyDescent="0.3">
      <c r="B19" s="228"/>
      <c r="C19" s="225"/>
      <c r="D19" s="225"/>
      <c r="E19" s="225"/>
      <c r="F19" s="225"/>
      <c r="G19" s="225"/>
      <c r="H19" s="225"/>
      <c r="I19" s="225"/>
      <c r="J19" s="225"/>
      <c r="K19" s="225"/>
      <c r="L19" s="225"/>
      <c r="M19" s="225"/>
      <c r="N19" s="225"/>
      <c r="O19" s="226"/>
    </row>
    <row r="21" spans="2:15" x14ac:dyDescent="0.3">
      <c r="B21" s="315" t="s">
        <v>478</v>
      </c>
      <c r="C21" s="316"/>
      <c r="D21" s="316"/>
      <c r="E21" s="316"/>
    </row>
    <row r="22" spans="2:15" x14ac:dyDescent="0.3">
      <c r="B22" s="316"/>
      <c r="C22" s="316"/>
      <c r="D22" s="316"/>
      <c r="E22" s="316"/>
    </row>
    <row r="23" spans="2:15" x14ac:dyDescent="0.3">
      <c r="B23" s="316"/>
      <c r="C23" s="316"/>
      <c r="D23" s="316" t="str">
        <f>'Q2-bii'!E17</f>
        <v>Label</v>
      </c>
      <c r="E23" s="316"/>
    </row>
    <row r="24" spans="2:15" x14ac:dyDescent="0.3">
      <c r="B24" s="316"/>
      <c r="C24" s="316"/>
      <c r="D24" s="316" t="str">
        <f>'Q2-bii'!E18</f>
        <v>Label</v>
      </c>
      <c r="E24" s="316" t="str">
        <f>'Q2-bii'!F18</f>
        <v>Label</v>
      </c>
    </row>
    <row r="25" spans="2:15" x14ac:dyDescent="0.3">
      <c r="B25" s="316" t="str">
        <f>'Q2-bii'!C19</f>
        <v>Label</v>
      </c>
      <c r="C25" s="316" t="str">
        <f>'Q2-bii'!D19</f>
        <v>Label</v>
      </c>
      <c r="D25" s="317">
        <f>'Q2-bii'!E19</f>
        <v>0</v>
      </c>
      <c r="E25" s="318">
        <f>'Q2-bii'!F19</f>
        <v>0</v>
      </c>
    </row>
    <row r="26" spans="2:15" x14ac:dyDescent="0.3">
      <c r="B26" s="316"/>
      <c r="C26" s="316" t="str">
        <f>'Q2-bii'!D20</f>
        <v>Label</v>
      </c>
      <c r="D26" s="319">
        <f>'Q2-bii'!E20</f>
        <v>0</v>
      </c>
      <c r="E26" s="320">
        <f>'Q2-bii'!F20</f>
        <v>0</v>
      </c>
    </row>
    <row r="28" spans="2:15" x14ac:dyDescent="0.3">
      <c r="B28" s="188" t="s">
        <v>477</v>
      </c>
      <c r="C28" s="215"/>
      <c r="D28" s="215"/>
      <c r="E28" s="215"/>
      <c r="F28" s="215"/>
      <c r="G28" s="215"/>
      <c r="H28" s="215"/>
      <c r="I28" s="215"/>
      <c r="J28" s="215"/>
      <c r="K28" s="215"/>
      <c r="L28" s="215"/>
      <c r="M28" s="215"/>
      <c r="N28" s="215"/>
      <c r="O28" s="216"/>
    </row>
    <row r="29" spans="2:15" x14ac:dyDescent="0.3">
      <c r="B29" s="217"/>
      <c r="C29" s="218"/>
      <c r="D29" s="218"/>
      <c r="E29" s="218"/>
      <c r="F29" s="218"/>
      <c r="G29" s="218"/>
      <c r="H29" s="218"/>
      <c r="I29" s="218"/>
      <c r="J29" s="218"/>
      <c r="K29" s="218"/>
      <c r="L29" s="218"/>
      <c r="M29" s="218"/>
      <c r="N29" s="218"/>
      <c r="O29" s="219"/>
    </row>
    <row r="30" spans="2:15" x14ac:dyDescent="0.3">
      <c r="B30" s="217"/>
      <c r="C30" s="218"/>
      <c r="D30" s="218"/>
      <c r="E30" s="218"/>
      <c r="F30" s="218"/>
      <c r="G30" s="218"/>
      <c r="H30" s="218"/>
      <c r="I30" s="218"/>
      <c r="J30" s="218"/>
      <c r="K30" s="218"/>
      <c r="L30" s="218"/>
      <c r="M30" s="218"/>
      <c r="N30" s="218"/>
      <c r="O30" s="219"/>
    </row>
    <row r="31" spans="2:15" x14ac:dyDescent="0.3">
      <c r="B31" s="217"/>
      <c r="C31" s="218"/>
      <c r="D31" s="218"/>
      <c r="E31" s="218"/>
      <c r="F31" s="218"/>
      <c r="G31" s="218"/>
      <c r="H31" s="218"/>
      <c r="I31" s="218"/>
      <c r="J31" s="218"/>
      <c r="K31" s="218"/>
      <c r="L31" s="218"/>
      <c r="M31" s="218"/>
      <c r="N31" s="218"/>
      <c r="O31" s="219"/>
    </row>
    <row r="32" spans="2:15" x14ac:dyDescent="0.3">
      <c r="B32" s="217"/>
      <c r="C32" s="218"/>
      <c r="D32" s="218"/>
      <c r="E32" s="218"/>
      <c r="F32" s="218"/>
      <c r="G32" s="218"/>
      <c r="H32" s="218"/>
      <c r="I32" s="218"/>
      <c r="J32" s="218"/>
      <c r="K32" s="218"/>
      <c r="L32" s="218"/>
      <c r="M32" s="218"/>
      <c r="N32" s="218"/>
      <c r="O32" s="219"/>
    </row>
    <row r="33" spans="2:15" x14ac:dyDescent="0.3">
      <c r="B33" s="217"/>
      <c r="C33" s="218"/>
      <c r="D33" s="218"/>
      <c r="E33" s="218"/>
      <c r="F33" s="218"/>
      <c r="G33" s="218"/>
      <c r="H33" s="218"/>
      <c r="I33" s="218"/>
      <c r="J33" s="218"/>
      <c r="K33" s="218"/>
      <c r="L33" s="218"/>
      <c r="M33" s="218"/>
      <c r="N33" s="218"/>
      <c r="O33" s="219"/>
    </row>
    <row r="34" spans="2:15" x14ac:dyDescent="0.3">
      <c r="B34" s="217"/>
      <c r="C34" s="218"/>
      <c r="D34" s="218"/>
      <c r="E34" s="218"/>
      <c r="F34" s="218"/>
      <c r="G34" s="218"/>
      <c r="H34" s="218"/>
      <c r="I34" s="218"/>
      <c r="J34" s="218"/>
      <c r="K34" s="218"/>
      <c r="L34" s="218"/>
      <c r="M34" s="218"/>
      <c r="N34" s="218"/>
      <c r="O34" s="219"/>
    </row>
    <row r="35" spans="2:15" x14ac:dyDescent="0.3">
      <c r="B35" s="217"/>
      <c r="C35" s="218"/>
      <c r="D35" s="218"/>
      <c r="E35" s="218"/>
      <c r="F35" s="218"/>
      <c r="G35" s="218"/>
      <c r="H35" s="218"/>
      <c r="I35" s="218"/>
      <c r="J35" s="218"/>
      <c r="K35" s="218"/>
      <c r="L35" s="218"/>
      <c r="M35" s="218"/>
      <c r="N35" s="218"/>
      <c r="O35" s="219"/>
    </row>
    <row r="36" spans="2:15" x14ac:dyDescent="0.3">
      <c r="B36" s="217"/>
      <c r="C36" s="218"/>
      <c r="D36" s="218"/>
      <c r="E36" s="218"/>
      <c r="F36" s="218"/>
      <c r="G36" s="218"/>
      <c r="H36" s="218"/>
      <c r="I36" s="218"/>
      <c r="J36" s="218"/>
      <c r="K36" s="218"/>
      <c r="L36" s="218"/>
      <c r="M36" s="218"/>
      <c r="N36" s="218"/>
      <c r="O36" s="219"/>
    </row>
    <row r="37" spans="2:15" x14ac:dyDescent="0.3">
      <c r="B37" s="217"/>
      <c r="C37" s="218"/>
      <c r="D37" s="218"/>
      <c r="E37" s="218"/>
      <c r="F37" s="218"/>
      <c r="G37" s="218"/>
      <c r="H37" s="218"/>
      <c r="I37" s="218"/>
      <c r="J37" s="218"/>
      <c r="K37" s="218"/>
      <c r="L37" s="218"/>
      <c r="M37" s="218"/>
      <c r="N37" s="218"/>
      <c r="O37" s="219"/>
    </row>
    <row r="38" spans="2:15" x14ac:dyDescent="0.3">
      <c r="B38" s="217"/>
      <c r="C38" s="218"/>
      <c r="D38" s="218"/>
      <c r="E38" s="218"/>
      <c r="F38" s="218"/>
      <c r="G38" s="218"/>
      <c r="H38" s="218"/>
      <c r="I38" s="218"/>
      <c r="J38" s="218"/>
      <c r="K38" s="218"/>
      <c r="L38" s="218"/>
      <c r="M38" s="218"/>
      <c r="N38" s="218"/>
      <c r="O38" s="219"/>
    </row>
    <row r="39" spans="2:15" x14ac:dyDescent="0.3">
      <c r="B39" s="217"/>
      <c r="C39" s="218"/>
      <c r="D39" s="218"/>
      <c r="E39" s="218"/>
      <c r="F39" s="218"/>
      <c r="G39" s="218"/>
      <c r="H39" s="218"/>
      <c r="I39" s="218"/>
      <c r="J39" s="218"/>
      <c r="K39" s="218"/>
      <c r="L39" s="218"/>
      <c r="M39" s="218"/>
      <c r="N39" s="218"/>
      <c r="O39" s="219"/>
    </row>
    <row r="40" spans="2:15" x14ac:dyDescent="0.3">
      <c r="B40" s="217"/>
      <c r="C40" s="218"/>
      <c r="D40" s="218"/>
      <c r="E40" s="218"/>
      <c r="F40" s="218"/>
      <c r="G40" s="218"/>
      <c r="H40" s="218"/>
      <c r="I40" s="218"/>
      <c r="J40" s="218"/>
      <c r="K40" s="218"/>
      <c r="L40" s="218"/>
      <c r="M40" s="218"/>
      <c r="N40" s="218"/>
      <c r="O40" s="219"/>
    </row>
    <row r="41" spans="2:15" x14ac:dyDescent="0.3">
      <c r="B41" s="217"/>
      <c r="C41" s="218"/>
      <c r="D41" s="218"/>
      <c r="E41" s="218"/>
      <c r="F41" s="218"/>
      <c r="G41" s="218"/>
      <c r="H41" s="218"/>
      <c r="I41" s="218"/>
      <c r="J41" s="218"/>
      <c r="K41" s="218"/>
      <c r="L41" s="218"/>
      <c r="M41" s="218"/>
      <c r="N41" s="218"/>
      <c r="O41" s="219"/>
    </row>
    <row r="42" spans="2:15" x14ac:dyDescent="0.3">
      <c r="B42" s="217"/>
      <c r="C42" s="218"/>
      <c r="D42" s="218"/>
      <c r="E42" s="218"/>
      <c r="F42" s="218"/>
      <c r="G42" s="218"/>
      <c r="H42" s="218"/>
      <c r="I42" s="218"/>
      <c r="J42" s="218"/>
      <c r="K42" s="218"/>
      <c r="L42" s="218"/>
      <c r="M42" s="218"/>
      <c r="N42" s="218"/>
      <c r="O42" s="219"/>
    </row>
    <row r="43" spans="2:15" x14ac:dyDescent="0.3">
      <c r="B43" s="228"/>
      <c r="C43" s="225"/>
      <c r="D43" s="225"/>
      <c r="E43" s="225"/>
      <c r="F43" s="225"/>
      <c r="G43" s="225"/>
      <c r="H43" s="225"/>
      <c r="I43" s="225"/>
      <c r="J43" s="225"/>
      <c r="K43" s="225"/>
      <c r="L43" s="225"/>
      <c r="M43" s="225"/>
      <c r="N43" s="225"/>
      <c r="O43" s="2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1"/>
  <sheetViews>
    <sheetView zoomScaleNormal="70" workbookViewId="0">
      <selection activeCell="N1" sqref="N1"/>
    </sheetView>
  </sheetViews>
  <sheetFormatPr defaultColWidth="8.77734375" defaultRowHeight="14.4" x14ac:dyDescent="0.3"/>
  <cols>
    <col min="1" max="1" width="8.77734375" style="293" customWidth="1"/>
    <col min="2" max="2" width="41.109375" style="293" customWidth="1"/>
    <col min="3" max="3" width="23.21875" style="293" customWidth="1"/>
    <col min="4" max="4" width="22.88671875" style="293" customWidth="1"/>
    <col min="5" max="5" width="12.21875" style="293" customWidth="1"/>
    <col min="6" max="6" width="12.77734375" style="293" customWidth="1"/>
    <col min="7" max="7" width="15.33203125" style="293" customWidth="1"/>
    <col min="8" max="16384" width="8.77734375" style="293"/>
  </cols>
  <sheetData>
    <row r="1" spans="2:15" x14ac:dyDescent="0.3">
      <c r="C1" s="339"/>
      <c r="N1" s="278" t="str">
        <f>HYPERLINK("#'Navigation'!A1","Navigation")</f>
        <v>Navigation</v>
      </c>
    </row>
    <row r="2" spans="2:15" x14ac:dyDescent="0.3">
      <c r="B2" s="14" t="s">
        <v>455</v>
      </c>
    </row>
    <row r="3" spans="2:15" x14ac:dyDescent="0.3">
      <c r="B3" s="14"/>
    </row>
    <row r="4" spans="2:15" x14ac:dyDescent="0.3">
      <c r="B4" s="238" t="s">
        <v>493</v>
      </c>
      <c r="C4" s="189"/>
      <c r="D4" s="189"/>
      <c r="E4" s="189"/>
      <c r="F4" s="189"/>
      <c r="G4" s="189"/>
      <c r="H4" s="189"/>
      <c r="I4" s="189"/>
      <c r="J4" s="189"/>
      <c r="K4" s="189"/>
      <c r="L4" s="189"/>
      <c r="M4" s="189"/>
      <c r="N4" s="189"/>
      <c r="O4" s="190"/>
    </row>
    <row r="5" spans="2:15" x14ac:dyDescent="0.3">
      <c r="B5" s="239"/>
      <c r="C5" s="183"/>
      <c r="D5" s="183"/>
      <c r="E5" s="183"/>
      <c r="F5" s="183"/>
      <c r="G5" s="183"/>
      <c r="H5" s="183"/>
      <c r="I5" s="183"/>
      <c r="J5" s="183"/>
      <c r="K5" s="183"/>
      <c r="L5" s="183"/>
      <c r="M5" s="183"/>
      <c r="N5" s="183"/>
      <c r="O5" s="184"/>
    </row>
    <row r="6" spans="2:15" x14ac:dyDescent="0.3">
      <c r="B6" s="239" t="s">
        <v>494</v>
      </c>
      <c r="C6" s="183"/>
      <c r="D6" s="183"/>
      <c r="E6" s="183"/>
      <c r="F6" s="183"/>
      <c r="G6" s="183"/>
      <c r="H6" s="183"/>
      <c r="I6" s="183"/>
      <c r="J6" s="183"/>
      <c r="K6" s="183"/>
      <c r="L6" s="183"/>
      <c r="M6" s="183"/>
      <c r="N6" s="183"/>
      <c r="O6" s="184"/>
    </row>
    <row r="7" spans="2:15" x14ac:dyDescent="0.3">
      <c r="B7" s="239"/>
      <c r="C7" s="183"/>
      <c r="D7" s="183"/>
      <c r="E7" s="183"/>
      <c r="F7" s="183"/>
      <c r="G7" s="183"/>
      <c r="H7" s="183"/>
      <c r="I7" s="183"/>
      <c r="J7" s="183"/>
      <c r="K7" s="183"/>
      <c r="L7" s="183"/>
      <c r="M7" s="183"/>
      <c r="N7" s="183"/>
      <c r="O7" s="184"/>
    </row>
    <row r="8" spans="2:15" x14ac:dyDescent="0.3">
      <c r="B8" s="198" t="s">
        <v>456</v>
      </c>
      <c r="C8" s="237"/>
      <c r="D8" s="237"/>
      <c r="E8" s="237"/>
      <c r="F8" s="237"/>
      <c r="G8" s="237"/>
      <c r="H8" s="237"/>
      <c r="I8" s="237"/>
      <c r="J8" s="183"/>
      <c r="K8" s="183"/>
      <c r="L8" s="183"/>
      <c r="M8" s="183"/>
      <c r="N8" s="183"/>
      <c r="O8" s="184"/>
    </row>
    <row r="9" spans="2:15" x14ac:dyDescent="0.3">
      <c r="B9" s="321" t="s">
        <v>414</v>
      </c>
      <c r="C9" s="237"/>
      <c r="D9" s="199" t="s">
        <v>481</v>
      </c>
      <c r="E9" s="237"/>
      <c r="F9" s="237"/>
      <c r="G9" s="237"/>
      <c r="H9" s="237"/>
      <c r="I9" s="237"/>
      <c r="J9" s="183"/>
      <c r="K9" s="183"/>
      <c r="L9" s="183"/>
      <c r="M9" s="183"/>
      <c r="N9" s="183"/>
      <c r="O9" s="184"/>
    </row>
    <row r="10" spans="2:15" x14ac:dyDescent="0.3">
      <c r="B10" s="321" t="s">
        <v>457</v>
      </c>
      <c r="C10" s="237"/>
      <c r="D10" s="322" t="s">
        <v>482</v>
      </c>
      <c r="E10" s="237"/>
      <c r="F10" s="237"/>
      <c r="G10" s="237"/>
      <c r="H10" s="237"/>
      <c r="I10" s="237"/>
      <c r="J10" s="183"/>
      <c r="K10" s="183"/>
      <c r="L10" s="183"/>
      <c r="M10" s="183"/>
      <c r="N10" s="183"/>
      <c r="O10" s="184"/>
    </row>
    <row r="11" spans="2:15" x14ac:dyDescent="0.3">
      <c r="B11" s="321" t="s">
        <v>458</v>
      </c>
      <c r="C11" s="323" t="s">
        <v>459</v>
      </c>
      <c r="D11" s="322" t="s">
        <v>483</v>
      </c>
      <c r="E11" s="237"/>
      <c r="F11" s="237"/>
      <c r="G11" s="237"/>
      <c r="H11" s="237"/>
      <c r="I11" s="237"/>
      <c r="J11" s="183"/>
      <c r="K11" s="183"/>
      <c r="L11" s="183"/>
      <c r="M11" s="183"/>
      <c r="N11" s="183"/>
      <c r="O11" s="184"/>
    </row>
    <row r="12" spans="2:15" x14ac:dyDescent="0.3">
      <c r="B12" s="321" t="s">
        <v>548</v>
      </c>
      <c r="C12" s="237"/>
      <c r="D12" s="322" t="s">
        <v>484</v>
      </c>
      <c r="E12" s="237"/>
      <c r="F12" s="237"/>
      <c r="G12" s="237"/>
      <c r="H12" s="237"/>
      <c r="I12" s="237"/>
      <c r="J12" s="183"/>
      <c r="K12" s="183"/>
      <c r="L12" s="183"/>
      <c r="M12" s="183"/>
      <c r="N12" s="183"/>
      <c r="O12" s="184"/>
    </row>
    <row r="13" spans="2:15" x14ac:dyDescent="0.3">
      <c r="B13" s="198" t="s">
        <v>460</v>
      </c>
      <c r="C13" s="237"/>
      <c r="D13" s="322"/>
      <c r="E13" s="237"/>
      <c r="F13" s="237"/>
      <c r="G13" s="237"/>
      <c r="H13" s="237"/>
      <c r="I13" s="237"/>
      <c r="J13" s="183"/>
      <c r="K13" s="183"/>
      <c r="L13" s="183"/>
      <c r="M13" s="183"/>
      <c r="N13" s="183"/>
      <c r="O13" s="184"/>
    </row>
    <row r="14" spans="2:15" x14ac:dyDescent="0.3">
      <c r="B14" s="321" t="s">
        <v>423</v>
      </c>
      <c r="C14" s="237"/>
      <c r="D14" s="322" t="s">
        <v>485</v>
      </c>
      <c r="E14" s="237"/>
      <c r="F14" s="237"/>
      <c r="G14" s="237"/>
      <c r="H14" s="237"/>
      <c r="I14" s="237"/>
      <c r="J14" s="183"/>
      <c r="K14" s="183"/>
      <c r="L14" s="183"/>
      <c r="M14" s="183"/>
      <c r="N14" s="183"/>
      <c r="O14" s="184"/>
    </row>
    <row r="15" spans="2:15" x14ac:dyDescent="0.3">
      <c r="B15" s="321" t="s">
        <v>458</v>
      </c>
      <c r="C15" s="323" t="s">
        <v>459</v>
      </c>
      <c r="D15" s="322" t="s">
        <v>483</v>
      </c>
      <c r="E15" s="237"/>
      <c r="F15" s="237"/>
      <c r="G15" s="237"/>
      <c r="H15" s="237"/>
      <c r="I15" s="237"/>
      <c r="J15" s="183"/>
      <c r="K15" s="183"/>
      <c r="L15" s="183"/>
      <c r="M15" s="183"/>
      <c r="N15" s="183"/>
      <c r="O15" s="184"/>
    </row>
    <row r="16" spans="2:15" x14ac:dyDescent="0.3">
      <c r="B16" s="321" t="s">
        <v>548</v>
      </c>
      <c r="C16" s="237"/>
      <c r="D16" s="322" t="s">
        <v>484</v>
      </c>
      <c r="E16" s="237"/>
      <c r="F16" s="237"/>
      <c r="G16" s="237"/>
      <c r="H16" s="237"/>
      <c r="I16" s="237"/>
      <c r="J16" s="183"/>
      <c r="K16" s="183"/>
      <c r="L16" s="183"/>
      <c r="M16" s="183"/>
      <c r="N16" s="183"/>
      <c r="O16" s="184"/>
    </row>
    <row r="17" spans="2:15" ht="16.2" customHeight="1" x14ac:dyDescent="0.3">
      <c r="B17" s="321" t="s">
        <v>461</v>
      </c>
      <c r="C17" s="237"/>
      <c r="D17" s="322" t="s">
        <v>486</v>
      </c>
      <c r="E17" s="237"/>
      <c r="F17" s="237"/>
      <c r="G17" s="237"/>
      <c r="H17" s="323" t="s">
        <v>462</v>
      </c>
      <c r="I17" s="237"/>
      <c r="J17" s="183"/>
      <c r="K17" s="183"/>
      <c r="L17" s="183"/>
      <c r="M17" s="183"/>
      <c r="N17" s="183"/>
      <c r="O17" s="184"/>
    </row>
    <row r="18" spans="2:15" x14ac:dyDescent="0.3">
      <c r="B18" s="324"/>
      <c r="C18" s="325"/>
      <c r="D18" s="326"/>
      <c r="E18" s="237"/>
      <c r="F18" s="237"/>
      <c r="G18" s="237"/>
      <c r="H18" s="237"/>
      <c r="I18" s="237"/>
      <c r="J18" s="183"/>
      <c r="K18" s="183"/>
      <c r="L18" s="183"/>
      <c r="M18" s="183"/>
      <c r="N18" s="183"/>
      <c r="O18" s="184"/>
    </row>
    <row r="19" spans="2:15" x14ac:dyDescent="0.3">
      <c r="B19" s="321" t="s">
        <v>480</v>
      </c>
      <c r="C19" s="179"/>
      <c r="D19" s="179"/>
      <c r="E19" s="179"/>
      <c r="F19" s="179"/>
      <c r="G19" s="179"/>
      <c r="H19" s="179"/>
      <c r="I19" s="179"/>
      <c r="J19" s="179"/>
      <c r="K19" s="179"/>
      <c r="L19" s="289"/>
      <c r="M19" s="289"/>
      <c r="N19" s="289"/>
      <c r="O19" s="290"/>
    </row>
    <row r="20" spans="2:15" x14ac:dyDescent="0.3">
      <c r="B20" s="327" t="s">
        <v>463</v>
      </c>
      <c r="C20" s="328"/>
      <c r="D20" s="325"/>
      <c r="E20" s="328"/>
      <c r="F20" s="328"/>
      <c r="G20" s="325"/>
      <c r="H20" s="237"/>
      <c r="I20" s="237"/>
      <c r="J20" s="183"/>
      <c r="K20" s="183"/>
      <c r="L20" s="183"/>
      <c r="M20" s="183"/>
      <c r="N20" s="183"/>
      <c r="O20" s="184"/>
    </row>
    <row r="21" spans="2:15" x14ac:dyDescent="0.3">
      <c r="B21" s="327" t="s">
        <v>464</v>
      </c>
      <c r="C21" s="329"/>
      <c r="D21" s="330"/>
      <c r="E21" s="329"/>
      <c r="F21" s="331"/>
      <c r="G21" s="332"/>
      <c r="H21" s="237"/>
      <c r="I21" s="237"/>
      <c r="J21" s="202"/>
      <c r="K21" s="183"/>
      <c r="L21" s="183"/>
      <c r="M21" s="183"/>
      <c r="N21" s="183"/>
      <c r="O21" s="184"/>
    </row>
    <row r="22" spans="2:15" x14ac:dyDescent="0.3">
      <c r="B22" s="327" t="s">
        <v>487</v>
      </c>
      <c r="C22" s="329"/>
      <c r="D22" s="330"/>
      <c r="E22" s="329"/>
      <c r="F22" s="331"/>
      <c r="G22" s="333"/>
      <c r="H22" s="237"/>
      <c r="I22" s="237"/>
      <c r="J22" s="183"/>
      <c r="K22" s="183"/>
      <c r="L22" s="183"/>
      <c r="M22" s="183"/>
      <c r="N22" s="183"/>
      <c r="O22" s="184"/>
    </row>
    <row r="23" spans="2:15" x14ac:dyDescent="0.3">
      <c r="B23" s="204"/>
      <c r="C23" s="237"/>
      <c r="D23" s="237"/>
      <c r="E23" s="237"/>
      <c r="F23" s="237"/>
      <c r="G23" s="237"/>
      <c r="H23" s="237"/>
      <c r="I23" s="237"/>
      <c r="J23" s="183"/>
      <c r="K23" s="183"/>
      <c r="L23" s="183"/>
      <c r="M23" s="183"/>
      <c r="N23" s="183"/>
      <c r="O23" s="184"/>
    </row>
    <row r="24" spans="2:15" x14ac:dyDescent="0.3">
      <c r="B24" s="321"/>
      <c r="C24" s="288"/>
      <c r="D24" s="288"/>
      <c r="E24" s="288"/>
      <c r="F24" s="288"/>
      <c r="G24" s="288"/>
      <c r="H24" s="288"/>
      <c r="I24" s="288"/>
      <c r="J24" s="288"/>
      <c r="K24" s="288"/>
      <c r="L24" s="289"/>
      <c r="M24" s="289"/>
      <c r="N24" s="289"/>
      <c r="O24" s="290"/>
    </row>
    <row r="25" spans="2:15" x14ac:dyDescent="0.3">
      <c r="B25" s="334" t="s">
        <v>547</v>
      </c>
      <c r="C25" s="288"/>
      <c r="D25" s="288"/>
      <c r="E25" s="288"/>
      <c r="F25" s="288"/>
      <c r="G25" s="288"/>
      <c r="H25" s="288"/>
      <c r="I25" s="288"/>
      <c r="J25" s="288"/>
      <c r="K25" s="288"/>
      <c r="L25" s="289"/>
      <c r="M25" s="289"/>
      <c r="N25" s="289"/>
      <c r="O25" s="290"/>
    </row>
    <row r="26" spans="2:15" s="192" customFormat="1" x14ac:dyDescent="0.3">
      <c r="B26" s="185"/>
      <c r="C26" s="186"/>
      <c r="D26" s="186"/>
      <c r="E26" s="186"/>
      <c r="F26" s="186"/>
      <c r="G26" s="186"/>
      <c r="H26" s="186"/>
      <c r="I26" s="186"/>
      <c r="J26" s="186"/>
      <c r="K26" s="186"/>
      <c r="L26" s="186"/>
      <c r="M26" s="186"/>
      <c r="N26" s="186"/>
      <c r="O26" s="187"/>
    </row>
    <row r="28" spans="2:15" x14ac:dyDescent="0.3">
      <c r="B28" s="180" t="s">
        <v>441</v>
      </c>
      <c r="C28" s="189"/>
      <c r="D28" s="189"/>
      <c r="E28" s="189"/>
      <c r="F28" s="189"/>
      <c r="G28" s="189"/>
      <c r="H28" s="189"/>
      <c r="I28" s="189"/>
      <c r="J28" s="189"/>
      <c r="K28" s="189"/>
      <c r="L28" s="189"/>
      <c r="M28" s="189"/>
      <c r="N28" s="189"/>
      <c r="O28" s="190"/>
    </row>
    <row r="29" spans="2:15" x14ac:dyDescent="0.3">
      <c r="B29" s="182"/>
      <c r="C29" s="183"/>
      <c r="D29" s="183"/>
      <c r="E29" s="183"/>
      <c r="F29" s="183"/>
      <c r="G29" s="183"/>
      <c r="H29" s="183"/>
      <c r="I29" s="183"/>
      <c r="J29" s="183"/>
      <c r="K29" s="183"/>
      <c r="L29" s="183"/>
      <c r="M29" s="183"/>
      <c r="N29" s="183"/>
      <c r="O29" s="184"/>
    </row>
    <row r="30" spans="2:15" x14ac:dyDescent="0.3">
      <c r="B30" s="182"/>
      <c r="C30" s="183"/>
      <c r="D30" s="183"/>
      <c r="E30" s="183"/>
      <c r="F30" s="183"/>
      <c r="G30" s="183"/>
      <c r="H30" s="183"/>
      <c r="I30" s="183"/>
      <c r="J30" s="183"/>
      <c r="K30" s="183"/>
      <c r="L30" s="183"/>
      <c r="M30" s="183"/>
      <c r="N30" s="183"/>
      <c r="O30" s="184"/>
    </row>
    <row r="31" spans="2:15" x14ac:dyDescent="0.3">
      <c r="B31" s="182"/>
      <c r="C31" s="183"/>
      <c r="D31" s="183"/>
      <c r="E31" s="183"/>
      <c r="F31" s="183"/>
      <c r="G31" s="183"/>
      <c r="H31" s="183"/>
      <c r="I31" s="183"/>
      <c r="J31" s="183"/>
      <c r="K31" s="183"/>
      <c r="L31" s="183"/>
      <c r="M31" s="183"/>
      <c r="N31" s="183"/>
      <c r="O31" s="184"/>
    </row>
    <row r="32" spans="2:15" x14ac:dyDescent="0.3">
      <c r="B32" s="182"/>
      <c r="C32" s="183"/>
      <c r="D32" s="183"/>
      <c r="E32" s="183"/>
      <c r="F32" s="183"/>
      <c r="G32" s="183"/>
      <c r="H32" s="183"/>
      <c r="I32" s="183"/>
      <c r="J32" s="183"/>
      <c r="K32" s="183"/>
      <c r="L32" s="183"/>
      <c r="M32" s="183"/>
      <c r="N32" s="183"/>
      <c r="O32" s="184"/>
    </row>
    <row r="33" spans="2:15" x14ac:dyDescent="0.3">
      <c r="B33" s="182"/>
      <c r="C33" s="183"/>
      <c r="D33" s="183"/>
      <c r="E33" s="183"/>
      <c r="F33" s="183"/>
      <c r="G33" s="183"/>
      <c r="H33" s="183"/>
      <c r="I33" s="183"/>
      <c r="J33" s="183"/>
      <c r="K33" s="183"/>
      <c r="L33" s="183"/>
      <c r="M33" s="183"/>
      <c r="N33" s="183"/>
      <c r="O33" s="184"/>
    </row>
    <row r="34" spans="2:15" x14ac:dyDescent="0.3">
      <c r="B34" s="185"/>
      <c r="C34" s="186"/>
      <c r="D34" s="186"/>
      <c r="E34" s="186"/>
      <c r="F34" s="186"/>
      <c r="G34" s="186"/>
      <c r="H34" s="186"/>
      <c r="I34" s="186"/>
      <c r="J34" s="186"/>
      <c r="K34" s="186"/>
      <c r="L34" s="186"/>
      <c r="M34" s="186"/>
      <c r="N34" s="186"/>
      <c r="O34" s="187"/>
    </row>
    <row r="35" spans="2:15" x14ac:dyDescent="0.3">
      <c r="B35" s="191"/>
      <c r="C35" s="191"/>
      <c r="D35" s="191"/>
      <c r="E35" s="191"/>
      <c r="F35" s="191"/>
      <c r="G35" s="191"/>
      <c r="H35" s="191"/>
      <c r="I35" s="191"/>
      <c r="J35" s="191"/>
      <c r="K35" s="191"/>
      <c r="L35" s="191"/>
      <c r="M35" s="191"/>
      <c r="N35" s="191"/>
      <c r="O35" s="191"/>
    </row>
    <row r="36" spans="2:15" x14ac:dyDescent="0.3">
      <c r="B36" s="188" t="s">
        <v>479</v>
      </c>
      <c r="C36" s="189"/>
      <c r="D36" s="189"/>
      <c r="E36" s="189"/>
      <c r="F36" s="189"/>
      <c r="G36" s="189"/>
      <c r="H36" s="189"/>
      <c r="I36" s="189"/>
      <c r="J36" s="189"/>
      <c r="K36" s="189"/>
      <c r="L36" s="189"/>
      <c r="M36" s="189"/>
      <c r="N36" s="189"/>
      <c r="O36" s="190"/>
    </row>
    <row r="37" spans="2:15" x14ac:dyDescent="0.3">
      <c r="B37" s="182"/>
      <c r="C37" s="183"/>
      <c r="D37" s="183"/>
      <c r="E37" s="183"/>
      <c r="F37" s="183"/>
      <c r="G37" s="183"/>
      <c r="H37" s="183"/>
      <c r="I37" s="183"/>
      <c r="J37" s="183"/>
      <c r="K37" s="183"/>
      <c r="L37" s="183"/>
      <c r="M37" s="183"/>
      <c r="N37" s="183"/>
      <c r="O37" s="184"/>
    </row>
    <row r="38" spans="2:15" x14ac:dyDescent="0.3">
      <c r="B38" s="182"/>
      <c r="C38" s="183"/>
      <c r="D38" s="183"/>
      <c r="E38" s="183"/>
      <c r="F38" s="183"/>
      <c r="G38" s="183"/>
      <c r="H38" s="183"/>
      <c r="I38" s="183"/>
      <c r="J38" s="183"/>
      <c r="K38" s="183"/>
      <c r="L38" s="183"/>
      <c r="M38" s="183"/>
      <c r="N38" s="183"/>
      <c r="O38" s="184"/>
    </row>
    <row r="39" spans="2:15" x14ac:dyDescent="0.3">
      <c r="B39" s="182"/>
      <c r="C39" s="183"/>
      <c r="D39" s="183"/>
      <c r="E39" s="183"/>
      <c r="F39" s="183"/>
      <c r="G39" s="183"/>
      <c r="H39" s="183"/>
      <c r="I39" s="183"/>
      <c r="J39" s="183"/>
      <c r="K39" s="183"/>
      <c r="L39" s="183"/>
      <c r="M39" s="183"/>
      <c r="N39" s="183"/>
      <c r="O39" s="184"/>
    </row>
    <row r="40" spans="2:15" x14ac:dyDescent="0.3">
      <c r="B40" s="182"/>
      <c r="C40" s="183"/>
      <c r="D40" s="183"/>
      <c r="E40" s="183"/>
      <c r="F40" s="183"/>
      <c r="G40" s="183"/>
      <c r="H40" s="183"/>
      <c r="I40" s="183"/>
      <c r="J40" s="183"/>
      <c r="K40" s="183"/>
      <c r="L40" s="183"/>
      <c r="M40" s="183"/>
      <c r="N40" s="183"/>
      <c r="O40" s="184"/>
    </row>
    <row r="41" spans="2:15" x14ac:dyDescent="0.3">
      <c r="B41" s="182"/>
      <c r="C41" s="183"/>
      <c r="D41" s="183"/>
      <c r="E41" s="183"/>
      <c r="F41" s="183"/>
      <c r="G41" s="183"/>
      <c r="H41" s="183"/>
      <c r="I41" s="183"/>
      <c r="J41" s="183"/>
      <c r="K41" s="183"/>
      <c r="L41" s="183"/>
      <c r="M41" s="183"/>
      <c r="N41" s="183"/>
      <c r="O41" s="184"/>
    </row>
    <row r="42" spans="2:15" x14ac:dyDescent="0.3">
      <c r="B42" s="182"/>
      <c r="C42" s="183"/>
      <c r="D42" s="183"/>
      <c r="E42" s="183"/>
      <c r="F42" s="183"/>
      <c r="G42" s="183"/>
      <c r="H42" s="183"/>
      <c r="I42" s="183"/>
      <c r="J42" s="183"/>
      <c r="K42" s="183"/>
      <c r="L42" s="183"/>
      <c r="M42" s="183"/>
      <c r="N42" s="183"/>
      <c r="O42" s="184"/>
    </row>
    <row r="43" spans="2:15" x14ac:dyDescent="0.3">
      <c r="B43" s="182"/>
      <c r="C43" s="183"/>
      <c r="D43" s="183"/>
      <c r="E43" s="183"/>
      <c r="F43" s="183"/>
      <c r="G43" s="183"/>
      <c r="H43" s="183"/>
      <c r="I43" s="183"/>
      <c r="J43" s="183"/>
      <c r="K43" s="183"/>
      <c r="L43" s="183"/>
      <c r="M43" s="183"/>
      <c r="N43" s="183"/>
      <c r="O43" s="184"/>
    </row>
    <row r="44" spans="2:15" x14ac:dyDescent="0.3">
      <c r="B44" s="182"/>
      <c r="C44" s="183"/>
      <c r="D44" s="183"/>
      <c r="E44" s="183"/>
      <c r="F44" s="183"/>
      <c r="G44" s="183"/>
      <c r="H44" s="183"/>
      <c r="I44" s="183"/>
      <c r="J44" s="183"/>
      <c r="K44" s="183"/>
      <c r="L44" s="183"/>
      <c r="M44" s="183"/>
      <c r="N44" s="183"/>
      <c r="O44" s="184"/>
    </row>
    <row r="45" spans="2:15" x14ac:dyDescent="0.3">
      <c r="B45" s="182"/>
      <c r="C45" s="183"/>
      <c r="D45" s="183"/>
      <c r="E45" s="183"/>
      <c r="F45" s="183"/>
      <c r="G45" s="183"/>
      <c r="H45" s="183"/>
      <c r="I45" s="183"/>
      <c r="J45" s="183"/>
      <c r="K45" s="183"/>
      <c r="L45" s="183"/>
      <c r="M45" s="183"/>
      <c r="N45" s="183"/>
      <c r="O45" s="184"/>
    </row>
    <row r="46" spans="2:15" x14ac:dyDescent="0.3">
      <c r="B46" s="182"/>
      <c r="C46" s="183"/>
      <c r="D46" s="183"/>
      <c r="E46" s="183"/>
      <c r="F46" s="183"/>
      <c r="G46" s="183"/>
      <c r="H46" s="183"/>
      <c r="I46" s="183"/>
      <c r="J46" s="183"/>
      <c r="K46" s="183"/>
      <c r="L46" s="183"/>
      <c r="M46" s="183"/>
      <c r="N46" s="183"/>
      <c r="O46" s="184"/>
    </row>
    <row r="47" spans="2:15" x14ac:dyDescent="0.3">
      <c r="B47" s="182"/>
      <c r="C47" s="183"/>
      <c r="D47" s="183"/>
      <c r="E47" s="183"/>
      <c r="F47" s="183"/>
      <c r="G47" s="183"/>
      <c r="H47" s="183"/>
      <c r="I47" s="183"/>
      <c r="J47" s="183"/>
      <c r="K47" s="183"/>
      <c r="L47" s="183"/>
      <c r="M47" s="183"/>
      <c r="N47" s="183"/>
      <c r="O47" s="184"/>
    </row>
    <row r="48" spans="2:15" x14ac:dyDescent="0.3">
      <c r="B48" s="182"/>
      <c r="C48" s="183"/>
      <c r="D48" s="183"/>
      <c r="E48" s="183"/>
      <c r="F48" s="183"/>
      <c r="G48" s="183"/>
      <c r="H48" s="183"/>
      <c r="I48" s="183"/>
      <c r="J48" s="183"/>
      <c r="K48" s="183"/>
      <c r="L48" s="183"/>
      <c r="M48" s="183"/>
      <c r="N48" s="183"/>
      <c r="O48" s="184"/>
    </row>
    <row r="49" spans="2:15" x14ac:dyDescent="0.3">
      <c r="B49" s="182"/>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5"/>
      <c r="C51" s="186"/>
      <c r="D51" s="186"/>
      <c r="E51" s="186"/>
      <c r="F51" s="186"/>
      <c r="G51" s="186"/>
      <c r="H51" s="186"/>
      <c r="I51" s="186"/>
      <c r="J51" s="186"/>
      <c r="K51" s="186"/>
      <c r="L51" s="186"/>
      <c r="M51" s="186"/>
      <c r="N51" s="186"/>
      <c r="O51" s="18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66"/>
  <sheetViews>
    <sheetView zoomScaleNormal="70" workbookViewId="0">
      <selection activeCell="M1" sqref="M1"/>
    </sheetView>
  </sheetViews>
  <sheetFormatPr defaultColWidth="8.77734375" defaultRowHeight="14.4" x14ac:dyDescent="0.3"/>
  <cols>
    <col min="1" max="1" width="8.77734375" style="293" customWidth="1"/>
    <col min="2" max="2" width="11.6640625" style="293" customWidth="1"/>
    <col min="3" max="3" width="34.8867187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465</v>
      </c>
      <c r="N2" s="294"/>
    </row>
    <row r="3" spans="2:15" x14ac:dyDescent="0.3">
      <c r="B3" s="14"/>
    </row>
    <row r="4" spans="2:15" x14ac:dyDescent="0.3">
      <c r="B4" s="255" t="s">
        <v>495</v>
      </c>
      <c r="C4" s="256"/>
      <c r="D4" s="256"/>
      <c r="E4" s="256"/>
      <c r="F4" s="256"/>
      <c r="G4" s="256"/>
      <c r="H4" s="256"/>
      <c r="I4" s="256"/>
      <c r="J4" s="256"/>
      <c r="K4" s="256"/>
      <c r="L4" s="256"/>
      <c r="M4" s="256"/>
      <c r="N4" s="256"/>
      <c r="O4" s="257"/>
    </row>
    <row r="5" spans="2:15" x14ac:dyDescent="0.3">
      <c r="B5" s="258"/>
      <c r="C5" s="365"/>
      <c r="D5" s="259" t="s">
        <v>406</v>
      </c>
      <c r="E5" s="259" t="s">
        <v>409</v>
      </c>
      <c r="F5" s="260"/>
      <c r="G5" s="260"/>
      <c r="H5" s="260"/>
      <c r="I5" s="260"/>
      <c r="J5" s="260"/>
      <c r="K5" s="260"/>
      <c r="L5" s="260"/>
      <c r="M5" s="260"/>
      <c r="N5" s="260"/>
      <c r="O5" s="261"/>
    </row>
    <row r="6" spans="2:15" x14ac:dyDescent="0.3">
      <c r="B6" s="258"/>
      <c r="C6" s="365"/>
      <c r="D6" s="262" t="s">
        <v>407</v>
      </c>
      <c r="E6" s="262" t="s">
        <v>410</v>
      </c>
      <c r="F6" s="260"/>
      <c r="G6" s="260"/>
      <c r="H6" s="260"/>
      <c r="I6" s="260"/>
      <c r="J6" s="260"/>
      <c r="K6" s="260"/>
      <c r="L6" s="260"/>
      <c r="M6" s="260"/>
      <c r="N6" s="260"/>
      <c r="O6" s="261"/>
    </row>
    <row r="7" spans="2:15" x14ac:dyDescent="0.3">
      <c r="B7" s="258"/>
      <c r="C7" s="263">
        <v>43830</v>
      </c>
      <c r="D7" s="264">
        <v>100</v>
      </c>
      <c r="E7" s="267">
        <v>1</v>
      </c>
      <c r="F7" s="260"/>
      <c r="G7" s="260"/>
      <c r="H7" s="260"/>
      <c r="I7" s="260"/>
      <c r="J7" s="260"/>
      <c r="K7" s="260"/>
      <c r="L7" s="260"/>
      <c r="M7" s="260"/>
      <c r="N7" s="260"/>
      <c r="O7" s="261"/>
    </row>
    <row r="8" spans="2:15" x14ac:dyDescent="0.3">
      <c r="B8" s="258"/>
      <c r="C8" s="265" t="s">
        <v>400</v>
      </c>
      <c r="D8" s="264">
        <v>150</v>
      </c>
      <c r="E8" s="264">
        <v>0.7</v>
      </c>
      <c r="F8" s="260"/>
      <c r="G8" s="260"/>
      <c r="H8" s="260"/>
      <c r="I8" s="260"/>
      <c r="J8" s="260"/>
      <c r="K8" s="260"/>
      <c r="L8" s="260"/>
      <c r="M8" s="260"/>
      <c r="N8" s="260"/>
      <c r="O8" s="261"/>
    </row>
    <row r="9" spans="2:15" x14ac:dyDescent="0.3">
      <c r="B9" s="258"/>
      <c r="C9" s="263">
        <v>44196</v>
      </c>
      <c r="D9" s="264">
        <v>225</v>
      </c>
      <c r="E9" s="264">
        <v>0.5</v>
      </c>
      <c r="F9" s="260"/>
      <c r="G9" s="260"/>
      <c r="H9" s="260"/>
      <c r="I9" s="260"/>
      <c r="J9" s="260"/>
      <c r="K9" s="260"/>
      <c r="L9" s="260"/>
      <c r="M9" s="260"/>
      <c r="N9" s="260"/>
      <c r="O9" s="261"/>
    </row>
    <row r="10" spans="2:15" x14ac:dyDescent="0.3">
      <c r="B10" s="258"/>
      <c r="C10" s="260"/>
      <c r="D10" s="260"/>
      <c r="E10" s="260"/>
      <c r="F10" s="260"/>
      <c r="G10" s="260"/>
      <c r="H10" s="260"/>
      <c r="I10" s="260"/>
      <c r="J10" s="260"/>
      <c r="K10" s="260"/>
      <c r="L10" s="260"/>
      <c r="M10" s="260"/>
      <c r="N10" s="260"/>
      <c r="O10" s="261"/>
    </row>
    <row r="11" spans="2:15" x14ac:dyDescent="0.3">
      <c r="B11" s="258"/>
      <c r="C11" s="340" t="s">
        <v>466</v>
      </c>
      <c r="D11" s="341"/>
      <c r="E11" s="342"/>
      <c r="F11" s="260"/>
      <c r="G11" s="260"/>
      <c r="H11" s="260"/>
      <c r="I11" s="260"/>
      <c r="J11" s="260"/>
      <c r="K11" s="260"/>
      <c r="L11" s="260"/>
      <c r="M11" s="260"/>
      <c r="N11" s="260"/>
      <c r="O11" s="261"/>
    </row>
    <row r="12" spans="2:15" x14ac:dyDescent="0.3">
      <c r="B12" s="258"/>
      <c r="C12" s="343" t="s">
        <v>408</v>
      </c>
      <c r="D12" s="344">
        <v>2020</v>
      </c>
      <c r="E12" s="344">
        <v>2019</v>
      </c>
      <c r="F12" s="260"/>
      <c r="G12" s="260"/>
      <c r="H12" s="260"/>
      <c r="I12" s="260"/>
      <c r="J12" s="260"/>
      <c r="K12" s="260"/>
      <c r="L12" s="260"/>
      <c r="M12" s="260"/>
      <c r="N12" s="260"/>
      <c r="O12" s="261"/>
    </row>
    <row r="13" spans="2:15" x14ac:dyDescent="0.3">
      <c r="B13" s="258"/>
      <c r="C13" s="345" t="s">
        <v>194</v>
      </c>
      <c r="D13" s="346">
        <v>5000</v>
      </c>
      <c r="E13" s="346">
        <v>1500</v>
      </c>
      <c r="F13" s="260"/>
      <c r="G13" s="260"/>
      <c r="H13" s="260"/>
      <c r="I13" s="260"/>
      <c r="J13" s="260"/>
      <c r="K13" s="260"/>
      <c r="L13" s="260"/>
      <c r="M13" s="260"/>
      <c r="N13" s="260"/>
      <c r="O13" s="261"/>
    </row>
    <row r="14" spans="2:15" x14ac:dyDescent="0.3">
      <c r="B14" s="258"/>
      <c r="C14" s="345" t="s">
        <v>467</v>
      </c>
      <c r="D14" s="346">
        <v>23800</v>
      </c>
      <c r="E14" s="346">
        <v>12200</v>
      </c>
      <c r="F14" s="260"/>
      <c r="G14" s="260"/>
      <c r="H14" s="260"/>
      <c r="I14" s="260"/>
      <c r="J14" s="260"/>
      <c r="K14" s="260"/>
      <c r="L14" s="260"/>
      <c r="M14" s="260"/>
      <c r="N14" s="260"/>
      <c r="O14" s="261"/>
    </row>
    <row r="15" spans="2:15" ht="16.2" customHeight="1" x14ac:dyDescent="0.3">
      <c r="B15" s="258"/>
      <c r="C15" s="345" t="s">
        <v>198</v>
      </c>
      <c r="D15" s="346">
        <v>5000</v>
      </c>
      <c r="E15" s="346">
        <v>1800</v>
      </c>
      <c r="F15" s="260"/>
      <c r="G15" s="260"/>
      <c r="H15" s="260"/>
      <c r="I15" s="260"/>
      <c r="J15" s="260"/>
      <c r="K15" s="260"/>
      <c r="L15" s="260"/>
      <c r="M15" s="260"/>
      <c r="N15" s="260"/>
      <c r="O15" s="261"/>
    </row>
    <row r="16" spans="2:15" x14ac:dyDescent="0.3">
      <c r="B16" s="258"/>
      <c r="C16" s="345" t="s">
        <v>133</v>
      </c>
      <c r="D16" s="347">
        <v>500</v>
      </c>
      <c r="E16" s="347">
        <v>300</v>
      </c>
      <c r="F16" s="260"/>
      <c r="G16" s="260"/>
      <c r="H16" s="260"/>
      <c r="I16" s="260"/>
      <c r="J16" s="260"/>
      <c r="K16" s="260"/>
      <c r="L16" s="260"/>
      <c r="M16" s="260"/>
      <c r="N16" s="260"/>
      <c r="O16" s="261"/>
    </row>
    <row r="17" spans="2:15" x14ac:dyDescent="0.3">
      <c r="B17" s="258"/>
      <c r="C17" s="345" t="s">
        <v>199</v>
      </c>
      <c r="D17" s="347">
        <v>900</v>
      </c>
      <c r="E17" s="347">
        <v>300</v>
      </c>
      <c r="F17" s="260"/>
      <c r="G17" s="260"/>
      <c r="H17" s="260"/>
      <c r="I17" s="260"/>
      <c r="J17" s="260"/>
      <c r="K17" s="260"/>
      <c r="L17" s="260"/>
      <c r="M17" s="260"/>
      <c r="N17" s="260"/>
      <c r="O17" s="261"/>
    </row>
    <row r="18" spans="2:15" x14ac:dyDescent="0.3">
      <c r="B18" s="258"/>
      <c r="C18" s="345" t="s">
        <v>468</v>
      </c>
      <c r="D18" s="346">
        <v>1000</v>
      </c>
      <c r="E18" s="347">
        <v>100</v>
      </c>
      <c r="F18" s="260"/>
      <c r="G18" s="260"/>
      <c r="H18" s="260"/>
      <c r="I18" s="260"/>
      <c r="J18" s="260"/>
      <c r="K18" s="260"/>
      <c r="L18" s="260"/>
      <c r="M18" s="260"/>
      <c r="N18" s="260"/>
      <c r="O18" s="261"/>
    </row>
    <row r="19" spans="2:15" x14ac:dyDescent="0.3">
      <c r="B19" s="258"/>
      <c r="C19" s="345" t="s">
        <v>171</v>
      </c>
      <c r="D19" s="346">
        <v>3600</v>
      </c>
      <c r="E19" s="346">
        <v>1200</v>
      </c>
      <c r="F19" s="260"/>
      <c r="G19" s="260"/>
      <c r="H19" s="260"/>
      <c r="I19" s="260"/>
      <c r="J19" s="260"/>
      <c r="K19" s="260"/>
      <c r="L19" s="260"/>
      <c r="M19" s="260"/>
      <c r="N19" s="260"/>
      <c r="O19" s="261"/>
    </row>
    <row r="20" spans="2:15" x14ac:dyDescent="0.3">
      <c r="B20" s="258"/>
      <c r="C20" s="260"/>
      <c r="D20" s="260"/>
      <c r="E20" s="260"/>
      <c r="F20" s="260"/>
      <c r="G20" s="260"/>
      <c r="H20" s="260"/>
      <c r="I20" s="260"/>
      <c r="J20" s="260"/>
      <c r="K20" s="260"/>
      <c r="L20" s="260"/>
      <c r="M20" s="260"/>
      <c r="N20" s="260"/>
      <c r="O20" s="261"/>
    </row>
    <row r="21" spans="2:15" x14ac:dyDescent="0.3">
      <c r="B21" s="335" t="s">
        <v>497</v>
      </c>
      <c r="C21" s="260"/>
      <c r="D21" s="260"/>
      <c r="E21" s="260"/>
      <c r="F21" s="260"/>
      <c r="G21" s="260"/>
      <c r="H21" s="260"/>
      <c r="I21" s="260"/>
      <c r="J21" s="260"/>
      <c r="K21" s="260"/>
      <c r="L21" s="260"/>
      <c r="M21" s="260"/>
      <c r="N21" s="260"/>
      <c r="O21" s="261"/>
    </row>
    <row r="22" spans="2:15" x14ac:dyDescent="0.3">
      <c r="B22" s="258"/>
      <c r="C22" s="348" t="s">
        <v>549</v>
      </c>
      <c r="D22" s="260"/>
      <c r="E22" s="260"/>
      <c r="F22" s="260"/>
      <c r="G22" s="260"/>
      <c r="H22" s="260"/>
      <c r="I22" s="260"/>
      <c r="J22" s="260"/>
      <c r="K22" s="260"/>
      <c r="L22" s="260"/>
      <c r="M22" s="260"/>
      <c r="N22" s="260"/>
      <c r="O22" s="261"/>
    </row>
    <row r="23" spans="2:15" x14ac:dyDescent="0.3">
      <c r="B23" s="258"/>
      <c r="C23" s="348" t="s">
        <v>550</v>
      </c>
      <c r="D23" s="260"/>
      <c r="E23" s="260"/>
      <c r="F23" s="260"/>
      <c r="G23" s="260"/>
      <c r="H23" s="260"/>
      <c r="I23" s="260"/>
      <c r="J23" s="260"/>
      <c r="K23" s="260"/>
      <c r="L23" s="260"/>
      <c r="M23" s="260"/>
      <c r="N23" s="260"/>
      <c r="O23" s="261"/>
    </row>
    <row r="24" spans="2:15" s="192" customFormat="1" x14ac:dyDescent="0.3">
      <c r="B24" s="258"/>
      <c r="C24" s="348" t="s">
        <v>551</v>
      </c>
      <c r="D24" s="260"/>
      <c r="E24" s="260"/>
      <c r="F24" s="260"/>
      <c r="G24" s="260"/>
      <c r="H24" s="260"/>
      <c r="I24" s="260"/>
      <c r="J24" s="260"/>
      <c r="K24" s="260"/>
      <c r="L24" s="260"/>
      <c r="M24" s="260"/>
      <c r="N24" s="260"/>
      <c r="O24" s="261"/>
    </row>
    <row r="25" spans="2:15" x14ac:dyDescent="0.3">
      <c r="B25" s="258"/>
      <c r="C25" s="348" t="s">
        <v>552</v>
      </c>
      <c r="D25" s="260"/>
      <c r="E25" s="260"/>
      <c r="F25" s="260"/>
      <c r="G25" s="260"/>
      <c r="H25" s="260"/>
      <c r="I25" s="260"/>
      <c r="J25" s="260"/>
      <c r="K25" s="260"/>
      <c r="L25" s="260"/>
      <c r="M25" s="260"/>
      <c r="N25" s="260"/>
      <c r="O25" s="261"/>
    </row>
    <row r="26" spans="2:15" x14ac:dyDescent="0.3">
      <c r="B26" s="258"/>
      <c r="C26" s="348" t="s">
        <v>553</v>
      </c>
      <c r="D26" s="260"/>
      <c r="E26" s="260"/>
      <c r="F26" s="260"/>
      <c r="G26" s="260"/>
      <c r="H26" s="260"/>
      <c r="I26" s="260"/>
      <c r="J26" s="260"/>
      <c r="K26" s="260"/>
      <c r="L26" s="260"/>
      <c r="M26" s="260"/>
      <c r="N26" s="260"/>
      <c r="O26" s="261"/>
    </row>
    <row r="27" spans="2:15" x14ac:dyDescent="0.3">
      <c r="B27" s="258"/>
      <c r="C27" s="348" t="s">
        <v>554</v>
      </c>
      <c r="D27" s="260"/>
      <c r="E27" s="260"/>
      <c r="F27" s="260"/>
      <c r="G27" s="260"/>
      <c r="H27" s="260"/>
      <c r="I27" s="260"/>
      <c r="J27" s="260"/>
      <c r="K27" s="260"/>
      <c r="L27" s="260"/>
      <c r="M27" s="260"/>
      <c r="N27" s="260"/>
      <c r="O27" s="261"/>
    </row>
    <row r="28" spans="2:15" x14ac:dyDescent="0.3">
      <c r="B28" s="258"/>
      <c r="C28" s="260"/>
      <c r="D28" s="260"/>
      <c r="E28" s="260"/>
      <c r="F28" s="260"/>
      <c r="G28" s="260"/>
      <c r="H28" s="260"/>
      <c r="I28" s="260"/>
      <c r="J28" s="260"/>
      <c r="K28" s="260"/>
      <c r="L28" s="260"/>
      <c r="M28" s="260"/>
      <c r="N28" s="260"/>
      <c r="O28" s="261"/>
    </row>
    <row r="29" spans="2:15" x14ac:dyDescent="0.3">
      <c r="B29" s="181" t="s">
        <v>498</v>
      </c>
      <c r="C29" s="196"/>
      <c r="D29" s="196"/>
      <c r="E29" s="196"/>
      <c r="F29" s="196"/>
      <c r="G29" s="196"/>
      <c r="H29" s="196"/>
      <c r="I29" s="196"/>
      <c r="J29" s="196"/>
      <c r="K29" s="196"/>
      <c r="L29" s="196"/>
      <c r="M29" s="196"/>
      <c r="N29" s="196"/>
      <c r="O29" s="197"/>
    </row>
    <row r="30" spans="2:15" x14ac:dyDescent="0.3">
      <c r="B30" s="335" t="s">
        <v>499</v>
      </c>
      <c r="C30" s="291"/>
      <c r="D30" s="291"/>
      <c r="E30" s="291"/>
      <c r="F30" s="291"/>
      <c r="G30" s="291"/>
      <c r="H30" s="291"/>
      <c r="I30" s="291"/>
      <c r="J30" s="291"/>
      <c r="K30" s="291"/>
      <c r="L30" s="291"/>
      <c r="M30" s="291"/>
      <c r="N30" s="291"/>
      <c r="O30" s="292"/>
    </row>
    <row r="31" spans="2:15" x14ac:dyDescent="0.3">
      <c r="B31" s="335"/>
      <c r="C31" s="291"/>
      <c r="D31" s="291"/>
      <c r="E31" s="291"/>
      <c r="F31" s="291"/>
      <c r="G31" s="291"/>
      <c r="H31" s="291"/>
      <c r="I31" s="291"/>
      <c r="J31" s="291"/>
      <c r="K31" s="291"/>
      <c r="L31" s="291"/>
      <c r="M31" s="291"/>
      <c r="N31" s="291"/>
      <c r="O31" s="292"/>
    </row>
    <row r="32" spans="2:15" ht="14.4" customHeight="1" x14ac:dyDescent="0.3">
      <c r="B32" s="198" t="s">
        <v>500</v>
      </c>
      <c r="C32" s="349"/>
      <c r="D32" s="349"/>
      <c r="E32" s="349"/>
      <c r="F32" s="349"/>
      <c r="G32" s="349"/>
      <c r="H32" s="349"/>
      <c r="I32" s="349"/>
      <c r="J32" s="349"/>
      <c r="K32" s="349"/>
      <c r="L32" s="349"/>
      <c r="M32" s="349"/>
      <c r="N32" s="349"/>
      <c r="O32" s="350"/>
    </row>
    <row r="33" spans="2:15" x14ac:dyDescent="0.3">
      <c r="B33" s="203" t="s">
        <v>501</v>
      </c>
      <c r="C33" s="349"/>
      <c r="D33" s="349"/>
      <c r="E33" s="349"/>
      <c r="F33" s="349"/>
      <c r="G33" s="349"/>
      <c r="H33" s="349"/>
      <c r="I33" s="349"/>
      <c r="J33" s="349"/>
      <c r="K33" s="349"/>
      <c r="L33" s="349"/>
      <c r="M33" s="349"/>
      <c r="N33" s="349"/>
      <c r="O33" s="350"/>
    </row>
    <row r="34" spans="2:15" x14ac:dyDescent="0.3">
      <c r="B34" s="366"/>
      <c r="C34" s="367"/>
      <c r="D34" s="367"/>
      <c r="E34" s="367"/>
      <c r="F34" s="367"/>
      <c r="G34" s="367"/>
      <c r="H34" s="367"/>
      <c r="I34" s="367"/>
      <c r="J34" s="367"/>
      <c r="K34" s="367"/>
      <c r="L34" s="368"/>
      <c r="M34" s="368"/>
      <c r="N34" s="368"/>
      <c r="O34" s="369"/>
    </row>
    <row r="35" spans="2:15" x14ac:dyDescent="0.3">
      <c r="B35" s="266"/>
      <c r="C35" s="336"/>
      <c r="D35" s="336"/>
      <c r="E35" s="336"/>
      <c r="F35" s="336"/>
      <c r="G35" s="336"/>
      <c r="H35" s="336"/>
      <c r="I35" s="336"/>
      <c r="J35" s="336"/>
      <c r="K35" s="336"/>
      <c r="L35" s="336"/>
      <c r="M35" s="336"/>
      <c r="N35" s="336"/>
      <c r="O35" s="336"/>
    </row>
    <row r="36" spans="2:15" x14ac:dyDescent="0.3">
      <c r="B36" s="337" t="s">
        <v>496</v>
      </c>
      <c r="C36" s="195"/>
      <c r="D36" s="195"/>
      <c r="E36" s="195"/>
      <c r="F36" s="195"/>
      <c r="G36" s="195"/>
      <c r="H36" s="183"/>
      <c r="I36" s="183"/>
      <c r="J36" s="183"/>
      <c r="K36" s="183"/>
      <c r="L36" s="183"/>
      <c r="M36" s="183"/>
      <c r="N36" s="183"/>
      <c r="O36" s="184"/>
    </row>
    <row r="37" spans="2:15" x14ac:dyDescent="0.3">
      <c r="B37" s="204"/>
      <c r="C37" s="183"/>
      <c r="D37" s="183"/>
      <c r="E37" s="183"/>
      <c r="F37" s="183"/>
      <c r="G37" s="183"/>
      <c r="H37" s="183"/>
      <c r="I37" s="183"/>
      <c r="J37" s="183"/>
      <c r="K37" s="183"/>
      <c r="L37" s="183"/>
      <c r="M37" s="183"/>
      <c r="N37" s="183"/>
      <c r="O37" s="184"/>
    </row>
    <row r="38" spans="2:15" x14ac:dyDescent="0.3">
      <c r="B38" s="204"/>
      <c r="C38" s="183"/>
      <c r="D38" s="183"/>
      <c r="E38" s="183"/>
      <c r="F38" s="183"/>
      <c r="G38" s="183"/>
      <c r="H38" s="183"/>
      <c r="I38" s="183"/>
      <c r="J38" s="183"/>
      <c r="K38" s="183"/>
      <c r="L38" s="183"/>
      <c r="M38" s="183"/>
      <c r="N38" s="183"/>
      <c r="O38" s="184"/>
    </row>
    <row r="39" spans="2:15" x14ac:dyDescent="0.3">
      <c r="B39" s="204"/>
      <c r="C39" s="183"/>
      <c r="D39" s="183"/>
      <c r="E39" s="183"/>
      <c r="F39" s="183"/>
      <c r="G39" s="183"/>
      <c r="H39" s="183"/>
      <c r="I39" s="183"/>
      <c r="J39" s="183"/>
      <c r="K39" s="183"/>
      <c r="L39" s="183"/>
      <c r="M39" s="183"/>
      <c r="N39" s="183"/>
      <c r="O39" s="184"/>
    </row>
    <row r="40" spans="2:15" x14ac:dyDescent="0.3">
      <c r="B40" s="204"/>
      <c r="C40" s="183"/>
      <c r="D40" s="183"/>
      <c r="E40" s="183"/>
      <c r="F40" s="183"/>
      <c r="G40" s="183"/>
      <c r="H40" s="183"/>
      <c r="I40" s="183"/>
      <c r="J40" s="183"/>
      <c r="K40" s="183"/>
      <c r="L40" s="183"/>
      <c r="M40" s="183"/>
      <c r="N40" s="183"/>
      <c r="O40" s="184"/>
    </row>
    <row r="41" spans="2:15" x14ac:dyDescent="0.3">
      <c r="B41" s="204"/>
      <c r="C41" s="183"/>
      <c r="D41" s="183"/>
      <c r="E41" s="183"/>
      <c r="F41" s="183"/>
      <c r="G41" s="183"/>
      <c r="H41" s="183"/>
      <c r="I41" s="183"/>
      <c r="J41" s="183"/>
      <c r="K41" s="183"/>
      <c r="L41" s="183"/>
      <c r="M41" s="183"/>
      <c r="N41" s="183"/>
      <c r="O41" s="184"/>
    </row>
    <row r="42" spans="2:15" x14ac:dyDescent="0.3">
      <c r="B42" s="204"/>
      <c r="C42" s="183"/>
      <c r="D42" s="183"/>
      <c r="E42" s="183"/>
      <c r="F42" s="183"/>
      <c r="G42" s="183"/>
      <c r="H42" s="183"/>
      <c r="I42" s="183"/>
      <c r="J42" s="183"/>
      <c r="K42" s="183"/>
      <c r="L42" s="183"/>
      <c r="M42" s="183"/>
      <c r="N42" s="183"/>
      <c r="O42" s="184"/>
    </row>
    <row r="43" spans="2:15" x14ac:dyDescent="0.3">
      <c r="B43" s="204"/>
      <c r="C43" s="183"/>
      <c r="D43" s="183"/>
      <c r="E43" s="183"/>
      <c r="F43" s="183"/>
      <c r="G43" s="183"/>
      <c r="H43" s="183"/>
      <c r="I43" s="183"/>
      <c r="J43" s="183"/>
      <c r="K43" s="183"/>
      <c r="L43" s="183"/>
      <c r="M43" s="183"/>
      <c r="N43" s="183"/>
      <c r="O43" s="184"/>
    </row>
    <row r="44" spans="2:15" x14ac:dyDescent="0.3">
      <c r="B44" s="204"/>
      <c r="C44" s="183"/>
      <c r="D44" s="183"/>
      <c r="E44" s="183"/>
      <c r="F44" s="183"/>
      <c r="G44" s="183"/>
      <c r="H44" s="183"/>
      <c r="I44" s="183"/>
      <c r="J44" s="183"/>
      <c r="K44" s="183"/>
      <c r="L44" s="183"/>
      <c r="M44" s="183"/>
      <c r="N44" s="183"/>
      <c r="O44" s="184"/>
    </row>
    <row r="45" spans="2:15" x14ac:dyDescent="0.3">
      <c r="B45" s="204"/>
      <c r="C45" s="183"/>
      <c r="D45" s="183"/>
      <c r="E45" s="183"/>
      <c r="F45" s="183"/>
      <c r="G45" s="183"/>
      <c r="H45" s="183"/>
      <c r="I45" s="183"/>
      <c r="J45" s="183"/>
      <c r="K45" s="183"/>
      <c r="L45" s="183"/>
      <c r="M45" s="183"/>
      <c r="N45" s="183"/>
      <c r="O45" s="184"/>
    </row>
    <row r="46" spans="2:15" x14ac:dyDescent="0.3">
      <c r="B46" s="204"/>
      <c r="C46" s="183"/>
      <c r="D46" s="183"/>
      <c r="E46" s="183"/>
      <c r="F46" s="183"/>
      <c r="G46" s="183"/>
      <c r="H46" s="183"/>
      <c r="I46" s="183"/>
      <c r="J46" s="183"/>
      <c r="K46" s="183"/>
      <c r="L46" s="183"/>
      <c r="M46" s="183"/>
      <c r="N46" s="183"/>
      <c r="O46" s="184"/>
    </row>
    <row r="47" spans="2:15" x14ac:dyDescent="0.3">
      <c r="B47" s="204"/>
      <c r="C47" s="183"/>
      <c r="D47" s="183"/>
      <c r="E47" s="183"/>
      <c r="F47" s="183"/>
      <c r="G47" s="183"/>
      <c r="H47" s="183"/>
      <c r="I47" s="183"/>
      <c r="J47" s="183"/>
      <c r="K47" s="183"/>
      <c r="L47" s="183"/>
      <c r="M47" s="183"/>
      <c r="N47" s="183"/>
      <c r="O47" s="184"/>
    </row>
    <row r="48" spans="2:15" x14ac:dyDescent="0.3">
      <c r="B48" s="204"/>
      <c r="C48" s="183"/>
      <c r="D48" s="183"/>
      <c r="E48" s="183"/>
      <c r="F48" s="183"/>
      <c r="G48" s="183"/>
      <c r="H48" s="183"/>
      <c r="I48" s="183"/>
      <c r="J48" s="183"/>
      <c r="K48" s="183"/>
      <c r="L48" s="183"/>
      <c r="M48" s="183"/>
      <c r="N48" s="183"/>
      <c r="O48" s="184"/>
    </row>
    <row r="49" spans="2:15" x14ac:dyDescent="0.3">
      <c r="B49" s="204"/>
      <c r="C49" s="183"/>
      <c r="D49" s="183"/>
      <c r="E49" s="183"/>
      <c r="F49" s="183"/>
      <c r="G49" s="183"/>
      <c r="H49" s="183"/>
      <c r="I49" s="183"/>
      <c r="J49" s="183"/>
      <c r="K49" s="183"/>
      <c r="L49" s="183"/>
      <c r="M49" s="183"/>
      <c r="N49" s="183"/>
      <c r="O49" s="184"/>
    </row>
    <row r="50" spans="2:15" x14ac:dyDescent="0.3">
      <c r="B50" s="204"/>
      <c r="C50" s="183"/>
      <c r="D50" s="183"/>
      <c r="E50" s="183"/>
      <c r="F50" s="183"/>
      <c r="G50" s="183"/>
      <c r="H50" s="183"/>
      <c r="I50" s="183"/>
      <c r="J50" s="183"/>
      <c r="K50" s="183"/>
      <c r="L50" s="183"/>
      <c r="M50" s="183"/>
      <c r="N50" s="183"/>
      <c r="O50" s="184"/>
    </row>
    <row r="51" spans="2:15" x14ac:dyDescent="0.3">
      <c r="B51" s="182"/>
      <c r="C51" s="183"/>
      <c r="D51" s="183"/>
      <c r="E51" s="183"/>
      <c r="F51" s="183"/>
      <c r="G51" s="183"/>
      <c r="H51" s="183"/>
      <c r="I51" s="183"/>
      <c r="J51" s="183"/>
      <c r="K51" s="183"/>
      <c r="L51" s="183"/>
      <c r="M51" s="183"/>
      <c r="N51" s="183"/>
      <c r="O51" s="184"/>
    </row>
    <row r="52" spans="2:15" x14ac:dyDescent="0.3">
      <c r="B52" s="182"/>
      <c r="C52" s="183"/>
      <c r="D52" s="183"/>
      <c r="E52" s="183"/>
      <c r="F52" s="183"/>
      <c r="G52" s="183"/>
      <c r="H52" s="183"/>
      <c r="I52" s="183"/>
      <c r="J52" s="183"/>
      <c r="K52" s="183"/>
      <c r="L52" s="183"/>
      <c r="M52" s="183"/>
      <c r="N52" s="183"/>
      <c r="O52" s="184"/>
    </row>
    <row r="53" spans="2:15" x14ac:dyDescent="0.3">
      <c r="B53" s="182"/>
      <c r="C53" s="183"/>
      <c r="D53" s="183"/>
      <c r="E53" s="183"/>
      <c r="F53" s="183"/>
      <c r="G53" s="183"/>
      <c r="H53" s="183"/>
      <c r="I53" s="183"/>
      <c r="J53" s="183"/>
      <c r="K53" s="183"/>
      <c r="L53" s="183"/>
      <c r="M53" s="183"/>
      <c r="N53" s="183"/>
      <c r="O53" s="184"/>
    </row>
    <row r="54" spans="2:15" x14ac:dyDescent="0.3">
      <c r="B54" s="182"/>
      <c r="C54" s="183"/>
      <c r="D54" s="183"/>
      <c r="E54" s="183"/>
      <c r="F54" s="183"/>
      <c r="G54" s="183"/>
      <c r="H54" s="183"/>
      <c r="I54" s="183"/>
      <c r="J54" s="183"/>
      <c r="K54" s="183"/>
      <c r="L54" s="183"/>
      <c r="M54" s="183"/>
      <c r="N54" s="183"/>
      <c r="O54" s="184"/>
    </row>
    <row r="55" spans="2:15" x14ac:dyDescent="0.3">
      <c r="B55" s="182"/>
      <c r="C55" s="183"/>
      <c r="D55" s="183"/>
      <c r="E55" s="183"/>
      <c r="F55" s="183"/>
      <c r="G55" s="183"/>
      <c r="H55" s="183"/>
      <c r="I55" s="183"/>
      <c r="J55" s="183"/>
      <c r="K55" s="183"/>
      <c r="L55" s="183"/>
      <c r="M55" s="183"/>
      <c r="N55" s="183"/>
      <c r="O55" s="184"/>
    </row>
    <row r="56" spans="2:15" x14ac:dyDescent="0.3">
      <c r="B56" s="182"/>
      <c r="C56" s="183"/>
      <c r="D56" s="183"/>
      <c r="E56" s="183"/>
      <c r="F56" s="183"/>
      <c r="G56" s="183"/>
      <c r="H56" s="183"/>
      <c r="I56" s="183"/>
      <c r="J56" s="183"/>
      <c r="K56" s="183"/>
      <c r="L56" s="183"/>
      <c r="M56" s="183"/>
      <c r="N56" s="183"/>
      <c r="O56" s="184"/>
    </row>
    <row r="57" spans="2:15" x14ac:dyDescent="0.3">
      <c r="B57" s="182"/>
      <c r="C57" s="183"/>
      <c r="D57" s="183"/>
      <c r="E57" s="183"/>
      <c r="F57" s="183"/>
      <c r="G57" s="183"/>
      <c r="H57" s="183"/>
      <c r="I57" s="183"/>
      <c r="J57" s="183"/>
      <c r="K57" s="183"/>
      <c r="L57" s="183"/>
      <c r="M57" s="183"/>
      <c r="N57" s="183"/>
      <c r="O57" s="184"/>
    </row>
    <row r="58" spans="2:15" x14ac:dyDescent="0.3">
      <c r="B58" s="182"/>
      <c r="C58" s="183"/>
      <c r="D58" s="183"/>
      <c r="E58" s="183"/>
      <c r="F58" s="183"/>
      <c r="G58" s="183"/>
      <c r="H58" s="183"/>
      <c r="I58" s="183"/>
      <c r="J58" s="183"/>
      <c r="K58" s="183"/>
      <c r="L58" s="183"/>
      <c r="M58" s="183"/>
      <c r="N58" s="183"/>
      <c r="O58" s="184"/>
    </row>
    <row r="59" spans="2:15" x14ac:dyDescent="0.3">
      <c r="B59" s="182"/>
      <c r="C59" s="183"/>
      <c r="D59" s="183"/>
      <c r="E59" s="183"/>
      <c r="F59" s="183"/>
      <c r="G59" s="183"/>
      <c r="H59" s="183"/>
      <c r="I59" s="183"/>
      <c r="J59" s="183"/>
      <c r="K59" s="183"/>
      <c r="L59" s="183"/>
      <c r="M59" s="183"/>
      <c r="N59" s="183"/>
      <c r="O59" s="184"/>
    </row>
    <row r="60" spans="2:15" x14ac:dyDescent="0.3">
      <c r="B60" s="182"/>
      <c r="C60" s="183"/>
      <c r="D60" s="183"/>
      <c r="E60" s="183"/>
      <c r="F60" s="183"/>
      <c r="G60" s="183"/>
      <c r="H60" s="183"/>
      <c r="I60" s="183"/>
      <c r="J60" s="183"/>
      <c r="K60" s="183"/>
      <c r="L60" s="183"/>
      <c r="M60" s="183"/>
      <c r="N60" s="183"/>
      <c r="O60" s="184"/>
    </row>
    <row r="61" spans="2:15" x14ac:dyDescent="0.3">
      <c r="B61" s="182"/>
      <c r="C61" s="183"/>
      <c r="D61" s="183"/>
      <c r="E61" s="183"/>
      <c r="F61" s="183"/>
      <c r="G61" s="183"/>
      <c r="H61" s="183"/>
      <c r="I61" s="183"/>
      <c r="J61" s="183"/>
      <c r="K61" s="183"/>
      <c r="L61" s="183"/>
      <c r="M61" s="183"/>
      <c r="N61" s="183"/>
      <c r="O61" s="184"/>
    </row>
    <row r="62" spans="2:15" x14ac:dyDescent="0.3">
      <c r="B62" s="182"/>
      <c r="C62" s="183"/>
      <c r="D62" s="183"/>
      <c r="E62" s="183"/>
      <c r="F62" s="183"/>
      <c r="G62" s="183"/>
      <c r="H62" s="183"/>
      <c r="I62" s="183"/>
      <c r="J62" s="183"/>
      <c r="K62" s="183"/>
      <c r="L62" s="183"/>
      <c r="M62" s="183"/>
      <c r="N62" s="183"/>
      <c r="O62" s="184"/>
    </row>
    <row r="63" spans="2:15" x14ac:dyDescent="0.3">
      <c r="B63" s="182"/>
      <c r="C63" s="183"/>
      <c r="D63" s="183"/>
      <c r="E63" s="183"/>
      <c r="F63" s="183"/>
      <c r="G63" s="183"/>
      <c r="H63" s="183"/>
      <c r="I63" s="183"/>
      <c r="J63" s="183"/>
      <c r="K63" s="183"/>
      <c r="L63" s="183"/>
      <c r="M63" s="183"/>
      <c r="N63" s="183"/>
      <c r="O63" s="184"/>
    </row>
    <row r="64" spans="2:15" x14ac:dyDescent="0.3">
      <c r="B64" s="182"/>
      <c r="C64" s="183"/>
      <c r="D64" s="183"/>
      <c r="E64" s="183"/>
      <c r="F64" s="183"/>
      <c r="G64" s="183"/>
      <c r="H64" s="183"/>
      <c r="I64" s="183"/>
      <c r="J64" s="183"/>
      <c r="K64" s="183"/>
      <c r="L64" s="183"/>
      <c r="M64" s="183"/>
      <c r="N64" s="183"/>
      <c r="O64" s="184"/>
    </row>
    <row r="65" spans="2:15" x14ac:dyDescent="0.3">
      <c r="B65" s="182"/>
      <c r="C65" s="183"/>
      <c r="D65" s="183"/>
      <c r="E65" s="183"/>
      <c r="F65" s="183"/>
      <c r="G65" s="183"/>
      <c r="H65" s="183"/>
      <c r="I65" s="183"/>
      <c r="J65" s="183"/>
      <c r="K65" s="183"/>
      <c r="L65" s="183"/>
      <c r="M65" s="183"/>
      <c r="N65" s="183"/>
      <c r="O65" s="184"/>
    </row>
    <row r="66" spans="2:15" x14ac:dyDescent="0.3">
      <c r="B66" s="185"/>
      <c r="C66" s="186"/>
      <c r="D66" s="186"/>
      <c r="E66" s="186"/>
      <c r="F66" s="186"/>
      <c r="G66" s="186"/>
      <c r="H66" s="186"/>
      <c r="I66" s="186"/>
      <c r="J66" s="186"/>
      <c r="K66" s="186"/>
      <c r="L66" s="186"/>
      <c r="M66" s="186"/>
      <c r="N66" s="186"/>
      <c r="O66" s="187"/>
    </row>
  </sheetData>
  <mergeCells count="2">
    <mergeCell ref="C5:C6"/>
    <mergeCell ref="B34:O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50"/>
  <sheetViews>
    <sheetView zoomScaleNormal="70" workbookViewId="0">
      <selection activeCell="M1" sqref="M1"/>
    </sheetView>
  </sheetViews>
  <sheetFormatPr defaultColWidth="8.77734375" defaultRowHeight="14.4" x14ac:dyDescent="0.3"/>
  <cols>
    <col min="1" max="1" width="8.77734375" style="293" customWidth="1"/>
    <col min="2" max="2" width="11.6640625" style="293" customWidth="1"/>
    <col min="3" max="3" width="34.8867187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439</v>
      </c>
      <c r="N2" s="294"/>
    </row>
    <row r="3" spans="2:15" x14ac:dyDescent="0.3">
      <c r="B3" s="14"/>
    </row>
    <row r="4" spans="2:15" x14ac:dyDescent="0.3">
      <c r="B4" s="255" t="s">
        <v>495</v>
      </c>
      <c r="C4" s="256"/>
      <c r="D4" s="256"/>
      <c r="E4" s="256"/>
      <c r="F4" s="256"/>
      <c r="G4" s="256"/>
      <c r="H4" s="256"/>
      <c r="I4" s="256"/>
      <c r="J4" s="256"/>
      <c r="K4" s="256"/>
      <c r="L4" s="256"/>
      <c r="M4" s="256"/>
      <c r="N4" s="256"/>
      <c r="O4" s="257"/>
    </row>
    <row r="5" spans="2:15" x14ac:dyDescent="0.3">
      <c r="B5" s="258"/>
      <c r="C5" s="365"/>
      <c r="D5" s="259" t="s">
        <v>406</v>
      </c>
      <c r="E5" s="259" t="s">
        <v>409</v>
      </c>
      <c r="F5" s="260"/>
      <c r="G5" s="260"/>
      <c r="H5" s="260"/>
      <c r="I5" s="260"/>
      <c r="J5" s="260"/>
      <c r="K5" s="260"/>
      <c r="L5" s="260"/>
      <c r="M5" s="260"/>
      <c r="N5" s="260"/>
      <c r="O5" s="261"/>
    </row>
    <row r="6" spans="2:15" x14ac:dyDescent="0.3">
      <c r="B6" s="258"/>
      <c r="C6" s="365"/>
      <c r="D6" s="262" t="s">
        <v>407</v>
      </c>
      <c r="E6" s="262" t="s">
        <v>410</v>
      </c>
      <c r="F6" s="260"/>
      <c r="G6" s="260"/>
      <c r="H6" s="260"/>
      <c r="I6" s="260"/>
      <c r="J6" s="260"/>
      <c r="K6" s="260"/>
      <c r="L6" s="260"/>
      <c r="M6" s="260"/>
      <c r="N6" s="260"/>
      <c r="O6" s="261"/>
    </row>
    <row r="7" spans="2:15" x14ac:dyDescent="0.3">
      <c r="B7" s="258"/>
      <c r="C7" s="263">
        <v>43830</v>
      </c>
      <c r="D7" s="264">
        <v>100</v>
      </c>
      <c r="E7" s="267">
        <v>1</v>
      </c>
      <c r="F7" s="260"/>
      <c r="G7" s="260"/>
      <c r="H7" s="260"/>
      <c r="I7" s="260"/>
      <c r="J7" s="260"/>
      <c r="K7" s="260"/>
      <c r="L7" s="260"/>
      <c r="M7" s="260"/>
      <c r="N7" s="260"/>
      <c r="O7" s="261"/>
    </row>
    <row r="8" spans="2:15" x14ac:dyDescent="0.3">
      <c r="B8" s="258"/>
      <c r="C8" s="265" t="s">
        <v>400</v>
      </c>
      <c r="D8" s="264">
        <v>150</v>
      </c>
      <c r="E8" s="264">
        <v>0.7</v>
      </c>
      <c r="F8" s="260"/>
      <c r="G8" s="260"/>
      <c r="H8" s="260"/>
      <c r="I8" s="260"/>
      <c r="J8" s="260"/>
      <c r="K8" s="260"/>
      <c r="L8" s="260"/>
      <c r="M8" s="260"/>
      <c r="N8" s="260"/>
      <c r="O8" s="261"/>
    </row>
    <row r="9" spans="2:15" x14ac:dyDescent="0.3">
      <c r="B9" s="258"/>
      <c r="C9" s="263">
        <v>44196</v>
      </c>
      <c r="D9" s="264">
        <v>225</v>
      </c>
      <c r="E9" s="264">
        <v>0.5</v>
      </c>
      <c r="F9" s="260"/>
      <c r="G9" s="260"/>
      <c r="H9" s="260"/>
      <c r="I9" s="260"/>
      <c r="J9" s="260"/>
      <c r="K9" s="260"/>
      <c r="L9" s="260"/>
      <c r="M9" s="260"/>
      <c r="N9" s="260"/>
      <c r="O9" s="261"/>
    </row>
    <row r="10" spans="2:15" x14ac:dyDescent="0.3">
      <c r="B10" s="258"/>
      <c r="C10" s="260"/>
      <c r="D10" s="260"/>
      <c r="E10" s="260"/>
      <c r="F10" s="260"/>
      <c r="G10" s="260"/>
      <c r="H10" s="260"/>
      <c r="I10" s="260"/>
      <c r="J10" s="260"/>
      <c r="K10" s="260"/>
      <c r="L10" s="260"/>
      <c r="M10" s="260"/>
      <c r="N10" s="260"/>
      <c r="O10" s="261"/>
    </row>
    <row r="11" spans="2:15" x14ac:dyDescent="0.3">
      <c r="B11" s="258"/>
      <c r="C11" s="340" t="s">
        <v>466</v>
      </c>
      <c r="D11" s="341"/>
      <c r="E11" s="342"/>
      <c r="F11" s="260"/>
      <c r="G11" s="260"/>
      <c r="H11" s="260"/>
      <c r="I11" s="260"/>
      <c r="J11" s="260"/>
      <c r="K11" s="260"/>
      <c r="L11" s="260"/>
      <c r="M11" s="260"/>
      <c r="N11" s="260"/>
      <c r="O11" s="261"/>
    </row>
    <row r="12" spans="2:15" x14ac:dyDescent="0.3">
      <c r="B12" s="258"/>
      <c r="C12" s="343" t="s">
        <v>408</v>
      </c>
      <c r="D12" s="344">
        <v>2020</v>
      </c>
      <c r="E12" s="344">
        <v>2019</v>
      </c>
      <c r="F12" s="260"/>
      <c r="G12" s="260"/>
      <c r="H12" s="260"/>
      <c r="I12" s="260"/>
      <c r="J12" s="260"/>
      <c r="K12" s="260"/>
      <c r="L12" s="260"/>
      <c r="M12" s="260"/>
      <c r="N12" s="260"/>
      <c r="O12" s="261"/>
    </row>
    <row r="13" spans="2:15" x14ac:dyDescent="0.3">
      <c r="B13" s="258"/>
      <c r="C13" s="345" t="s">
        <v>194</v>
      </c>
      <c r="D13" s="346">
        <v>5000</v>
      </c>
      <c r="E13" s="346">
        <v>1500</v>
      </c>
      <c r="F13" s="260"/>
      <c r="G13" s="260"/>
      <c r="H13" s="260"/>
      <c r="I13" s="260"/>
      <c r="J13" s="260"/>
      <c r="K13" s="260"/>
      <c r="L13" s="260"/>
      <c r="M13" s="260"/>
      <c r="N13" s="260"/>
      <c r="O13" s="261"/>
    </row>
    <row r="14" spans="2:15" x14ac:dyDescent="0.3">
      <c r="B14" s="258"/>
      <c r="C14" s="345" t="s">
        <v>467</v>
      </c>
      <c r="D14" s="346">
        <v>23800</v>
      </c>
      <c r="E14" s="346">
        <v>12200</v>
      </c>
      <c r="F14" s="260"/>
      <c r="G14" s="260"/>
      <c r="H14" s="260"/>
      <c r="I14" s="260"/>
      <c r="J14" s="260"/>
      <c r="K14" s="260"/>
      <c r="L14" s="260"/>
      <c r="M14" s="260"/>
      <c r="N14" s="260"/>
      <c r="O14" s="261"/>
    </row>
    <row r="15" spans="2:15" ht="16.2" customHeight="1" x14ac:dyDescent="0.3">
      <c r="B15" s="258"/>
      <c r="C15" s="345" t="s">
        <v>198</v>
      </c>
      <c r="D15" s="346">
        <v>5000</v>
      </c>
      <c r="E15" s="346">
        <v>1800</v>
      </c>
      <c r="F15" s="260"/>
      <c r="G15" s="260"/>
      <c r="H15" s="260"/>
      <c r="I15" s="260"/>
      <c r="J15" s="260"/>
      <c r="K15" s="260"/>
      <c r="L15" s="260"/>
      <c r="M15" s="260"/>
      <c r="N15" s="260"/>
      <c r="O15" s="261"/>
    </row>
    <row r="16" spans="2:15" x14ac:dyDescent="0.3">
      <c r="B16" s="258"/>
      <c r="C16" s="345" t="s">
        <v>133</v>
      </c>
      <c r="D16" s="347">
        <v>500</v>
      </c>
      <c r="E16" s="347">
        <v>300</v>
      </c>
      <c r="F16" s="260"/>
      <c r="G16" s="260"/>
      <c r="H16" s="260"/>
      <c r="I16" s="260"/>
      <c r="J16" s="260"/>
      <c r="K16" s="260"/>
      <c r="L16" s="260"/>
      <c r="M16" s="260"/>
      <c r="N16" s="260"/>
      <c r="O16" s="261"/>
    </row>
    <row r="17" spans="2:15" x14ac:dyDescent="0.3">
      <c r="B17" s="258"/>
      <c r="C17" s="345" t="s">
        <v>199</v>
      </c>
      <c r="D17" s="347">
        <v>900</v>
      </c>
      <c r="E17" s="347">
        <v>300</v>
      </c>
      <c r="F17" s="260"/>
      <c r="G17" s="260"/>
      <c r="H17" s="260"/>
      <c r="I17" s="260"/>
      <c r="J17" s="260"/>
      <c r="K17" s="260"/>
      <c r="L17" s="260"/>
      <c r="M17" s="260"/>
      <c r="N17" s="260"/>
      <c r="O17" s="261"/>
    </row>
    <row r="18" spans="2:15" x14ac:dyDescent="0.3">
      <c r="B18" s="258"/>
      <c r="C18" s="345" t="s">
        <v>468</v>
      </c>
      <c r="D18" s="346">
        <v>1000</v>
      </c>
      <c r="E18" s="347">
        <v>100</v>
      </c>
      <c r="F18" s="260"/>
      <c r="G18" s="260"/>
      <c r="H18" s="260"/>
      <c r="I18" s="260"/>
      <c r="J18" s="260"/>
      <c r="K18" s="260"/>
      <c r="L18" s="260"/>
      <c r="M18" s="260"/>
      <c r="N18" s="260"/>
      <c r="O18" s="261"/>
    </row>
    <row r="19" spans="2:15" x14ac:dyDescent="0.3">
      <c r="B19" s="258"/>
      <c r="C19" s="345" t="s">
        <v>171</v>
      </c>
      <c r="D19" s="346">
        <v>3600</v>
      </c>
      <c r="E19" s="346">
        <v>1200</v>
      </c>
      <c r="F19" s="260"/>
      <c r="G19" s="260"/>
      <c r="H19" s="260"/>
      <c r="I19" s="260"/>
      <c r="J19" s="260"/>
      <c r="K19" s="260"/>
      <c r="L19" s="260"/>
      <c r="M19" s="260"/>
      <c r="N19" s="260"/>
      <c r="O19" s="261"/>
    </row>
    <row r="20" spans="2:15" x14ac:dyDescent="0.3">
      <c r="B20" s="258"/>
      <c r="C20" s="260"/>
      <c r="D20" s="260"/>
      <c r="E20" s="260"/>
      <c r="F20" s="260"/>
      <c r="G20" s="260"/>
      <c r="H20" s="260"/>
      <c r="I20" s="260"/>
      <c r="J20" s="260"/>
      <c r="K20" s="260"/>
      <c r="L20" s="260"/>
      <c r="M20" s="260"/>
      <c r="N20" s="260"/>
      <c r="O20" s="261"/>
    </row>
    <row r="21" spans="2:15" x14ac:dyDescent="0.3">
      <c r="B21" s="335" t="s">
        <v>497</v>
      </c>
      <c r="C21" s="260"/>
      <c r="D21" s="260"/>
      <c r="E21" s="260"/>
      <c r="F21" s="260"/>
      <c r="G21" s="260"/>
      <c r="H21" s="260"/>
      <c r="I21" s="260"/>
      <c r="J21" s="260"/>
      <c r="K21" s="260"/>
      <c r="L21" s="260"/>
      <c r="M21" s="260"/>
      <c r="N21" s="260"/>
      <c r="O21" s="261"/>
    </row>
    <row r="22" spans="2:15" x14ac:dyDescent="0.3">
      <c r="B22" s="258"/>
      <c r="C22" s="348" t="s">
        <v>549</v>
      </c>
      <c r="D22" s="260"/>
      <c r="E22" s="260"/>
      <c r="F22" s="260"/>
      <c r="G22" s="260"/>
      <c r="H22" s="260"/>
      <c r="I22" s="260"/>
      <c r="J22" s="260"/>
      <c r="K22" s="260"/>
      <c r="L22" s="260"/>
      <c r="M22" s="260"/>
      <c r="N22" s="260"/>
      <c r="O22" s="261"/>
    </row>
    <row r="23" spans="2:15" x14ac:dyDescent="0.3">
      <c r="B23" s="258"/>
      <c r="C23" s="348" t="s">
        <v>550</v>
      </c>
      <c r="D23" s="260"/>
      <c r="E23" s="260"/>
      <c r="F23" s="260"/>
      <c r="G23" s="260"/>
      <c r="H23" s="260"/>
      <c r="I23" s="260"/>
      <c r="J23" s="260"/>
      <c r="K23" s="260"/>
      <c r="L23" s="260"/>
      <c r="M23" s="260"/>
      <c r="N23" s="260"/>
      <c r="O23" s="261"/>
    </row>
    <row r="24" spans="2:15" s="192" customFormat="1" x14ac:dyDescent="0.3">
      <c r="B24" s="258"/>
      <c r="C24" s="348" t="s">
        <v>551</v>
      </c>
      <c r="D24" s="260"/>
      <c r="E24" s="260"/>
      <c r="F24" s="260"/>
      <c r="G24" s="260"/>
      <c r="H24" s="260"/>
      <c r="I24" s="260"/>
      <c r="J24" s="260"/>
      <c r="K24" s="260"/>
      <c r="L24" s="260"/>
      <c r="M24" s="260"/>
      <c r="N24" s="260"/>
      <c r="O24" s="261"/>
    </row>
    <row r="25" spans="2:15" x14ac:dyDescent="0.3">
      <c r="B25" s="258"/>
      <c r="C25" s="348" t="s">
        <v>552</v>
      </c>
      <c r="D25" s="260"/>
      <c r="E25" s="260"/>
      <c r="F25" s="260"/>
      <c r="G25" s="260"/>
      <c r="H25" s="260"/>
      <c r="I25" s="260"/>
      <c r="J25" s="260"/>
      <c r="K25" s="260"/>
      <c r="L25" s="260"/>
      <c r="M25" s="260"/>
      <c r="N25" s="260"/>
      <c r="O25" s="261"/>
    </row>
    <row r="26" spans="2:15" x14ac:dyDescent="0.3">
      <c r="B26" s="258"/>
      <c r="C26" s="348" t="s">
        <v>553</v>
      </c>
      <c r="D26" s="260"/>
      <c r="E26" s="260"/>
      <c r="F26" s="260"/>
      <c r="G26" s="260"/>
      <c r="H26" s="260"/>
      <c r="I26" s="260"/>
      <c r="J26" s="260"/>
      <c r="K26" s="260"/>
      <c r="L26" s="260"/>
      <c r="M26" s="260"/>
      <c r="N26" s="260"/>
      <c r="O26" s="261"/>
    </row>
    <row r="27" spans="2:15" x14ac:dyDescent="0.3">
      <c r="B27" s="258"/>
      <c r="C27" s="348" t="s">
        <v>554</v>
      </c>
      <c r="D27" s="260"/>
      <c r="E27" s="260"/>
      <c r="F27" s="260"/>
      <c r="G27" s="260"/>
      <c r="H27" s="260"/>
      <c r="I27" s="260"/>
      <c r="J27" s="260"/>
      <c r="K27" s="260"/>
      <c r="L27" s="260"/>
      <c r="M27" s="260"/>
      <c r="N27" s="260"/>
      <c r="O27" s="261"/>
    </row>
    <row r="28" spans="2:15" x14ac:dyDescent="0.3">
      <c r="B28" s="258"/>
      <c r="C28" s="260"/>
      <c r="D28" s="260"/>
      <c r="E28" s="260"/>
      <c r="F28" s="260"/>
      <c r="G28" s="260"/>
      <c r="H28" s="260"/>
      <c r="I28" s="260"/>
      <c r="J28" s="260"/>
      <c r="K28" s="260"/>
      <c r="L28" s="260"/>
      <c r="M28" s="260"/>
      <c r="N28" s="260"/>
      <c r="O28" s="261"/>
    </row>
    <row r="29" spans="2:15" x14ac:dyDescent="0.3">
      <c r="B29" s="181" t="s">
        <v>498</v>
      </c>
      <c r="C29" s="196"/>
      <c r="D29" s="196"/>
      <c r="E29" s="196"/>
      <c r="F29" s="196"/>
      <c r="G29" s="196"/>
      <c r="H29" s="196"/>
      <c r="I29" s="196"/>
      <c r="J29" s="196"/>
      <c r="K29" s="196"/>
      <c r="L29" s="196"/>
      <c r="M29" s="196"/>
      <c r="N29" s="196"/>
      <c r="O29" s="197"/>
    </row>
    <row r="30" spans="2:15" x14ac:dyDescent="0.3">
      <c r="B30" s="335" t="s">
        <v>499</v>
      </c>
      <c r="C30" s="291"/>
      <c r="D30" s="291"/>
      <c r="E30" s="291"/>
      <c r="F30" s="291"/>
      <c r="G30" s="291"/>
      <c r="H30" s="291"/>
      <c r="I30" s="291"/>
      <c r="J30" s="291"/>
      <c r="K30" s="291"/>
      <c r="L30" s="291"/>
      <c r="M30" s="291"/>
      <c r="N30" s="291"/>
      <c r="O30" s="292"/>
    </row>
    <row r="31" spans="2:15" x14ac:dyDescent="0.3">
      <c r="B31" s="335"/>
      <c r="C31" s="291"/>
      <c r="D31" s="291"/>
      <c r="E31" s="291"/>
      <c r="F31" s="291"/>
      <c r="G31" s="291"/>
      <c r="H31" s="291"/>
      <c r="I31" s="291"/>
      <c r="J31" s="291"/>
      <c r="K31" s="291"/>
      <c r="L31" s="291"/>
      <c r="M31" s="291"/>
      <c r="N31" s="291"/>
      <c r="O31" s="292"/>
    </row>
    <row r="32" spans="2:15" ht="14.4" customHeight="1" x14ac:dyDescent="0.3">
      <c r="B32" s="203" t="s">
        <v>500</v>
      </c>
      <c r="C32" s="349"/>
      <c r="D32" s="349"/>
      <c r="E32" s="349"/>
      <c r="F32" s="349"/>
      <c r="G32" s="349"/>
      <c r="H32" s="349"/>
      <c r="I32" s="349"/>
      <c r="J32" s="349"/>
      <c r="K32" s="349"/>
      <c r="L32" s="349"/>
      <c r="M32" s="349"/>
      <c r="N32" s="349"/>
      <c r="O32" s="350"/>
    </row>
    <row r="33" spans="2:15" x14ac:dyDescent="0.3">
      <c r="B33" s="351" t="s">
        <v>501</v>
      </c>
      <c r="C33" s="349"/>
      <c r="D33" s="349"/>
      <c r="E33" s="349"/>
      <c r="F33" s="349"/>
      <c r="G33" s="349"/>
      <c r="H33" s="349"/>
      <c r="I33" s="349"/>
      <c r="J33" s="349"/>
      <c r="K33" s="349"/>
      <c r="L33" s="349"/>
      <c r="M33" s="349"/>
      <c r="N33" s="349"/>
      <c r="O33" s="350"/>
    </row>
    <row r="34" spans="2:15" x14ac:dyDescent="0.3">
      <c r="B34" s="366"/>
      <c r="C34" s="367"/>
      <c r="D34" s="367"/>
      <c r="E34" s="367"/>
      <c r="F34" s="367"/>
      <c r="G34" s="367"/>
      <c r="H34" s="367"/>
      <c r="I34" s="367"/>
      <c r="J34" s="367"/>
      <c r="K34" s="367"/>
      <c r="L34" s="368"/>
      <c r="M34" s="368"/>
      <c r="N34" s="368"/>
      <c r="O34" s="369"/>
    </row>
    <row r="35" spans="2:15" x14ac:dyDescent="0.3">
      <c r="B35" s="266"/>
      <c r="C35" s="336"/>
      <c r="D35" s="336"/>
      <c r="E35" s="336"/>
      <c r="F35" s="336"/>
      <c r="G35" s="336"/>
      <c r="H35" s="336"/>
      <c r="I35" s="336"/>
      <c r="J35" s="336"/>
      <c r="K35" s="336"/>
      <c r="L35" s="336"/>
      <c r="M35" s="336"/>
      <c r="N35" s="336"/>
      <c r="O35" s="336"/>
    </row>
    <row r="36" spans="2:15" x14ac:dyDescent="0.3">
      <c r="B36" s="337" t="s">
        <v>502</v>
      </c>
      <c r="C36" s="195"/>
      <c r="D36" s="183"/>
      <c r="E36" s="183"/>
      <c r="F36" s="183"/>
      <c r="G36" s="183"/>
      <c r="H36" s="183"/>
      <c r="I36" s="183"/>
      <c r="J36" s="183"/>
      <c r="K36" s="183"/>
      <c r="L36" s="183"/>
      <c r="M36" s="183"/>
      <c r="N36" s="183"/>
      <c r="O36" s="184"/>
    </row>
    <row r="37" spans="2:15" x14ac:dyDescent="0.3">
      <c r="B37" s="204"/>
      <c r="C37" s="183"/>
      <c r="D37" s="183"/>
      <c r="E37" s="183"/>
      <c r="F37" s="183"/>
      <c r="G37" s="183"/>
      <c r="H37" s="183"/>
      <c r="I37" s="183"/>
      <c r="J37" s="183"/>
      <c r="K37" s="183"/>
      <c r="L37" s="183"/>
      <c r="M37" s="183"/>
      <c r="N37" s="183"/>
      <c r="O37" s="184"/>
    </row>
    <row r="38" spans="2:15" x14ac:dyDescent="0.3">
      <c r="B38" s="204"/>
      <c r="C38" s="183"/>
      <c r="D38" s="183"/>
      <c r="E38" s="183"/>
      <c r="F38" s="183"/>
      <c r="G38" s="183"/>
      <c r="H38" s="183"/>
      <c r="I38" s="183"/>
      <c r="J38" s="183"/>
      <c r="K38" s="183"/>
      <c r="L38" s="183"/>
      <c r="M38" s="183"/>
      <c r="N38" s="183"/>
      <c r="O38" s="184"/>
    </row>
    <row r="39" spans="2:15" x14ac:dyDescent="0.3">
      <c r="B39" s="204"/>
      <c r="C39" s="183"/>
      <c r="D39" s="183"/>
      <c r="E39" s="183"/>
      <c r="F39" s="183"/>
      <c r="G39" s="183"/>
      <c r="H39" s="183"/>
      <c r="I39" s="183"/>
      <c r="J39" s="183"/>
      <c r="K39" s="183"/>
      <c r="L39" s="183"/>
      <c r="M39" s="183"/>
      <c r="N39" s="183"/>
      <c r="O39" s="184"/>
    </row>
    <row r="40" spans="2:15" x14ac:dyDescent="0.3">
      <c r="B40" s="204"/>
      <c r="C40" s="183"/>
      <c r="D40" s="183"/>
      <c r="E40" s="183"/>
      <c r="F40" s="183"/>
      <c r="G40" s="183"/>
      <c r="H40" s="183"/>
      <c r="I40" s="183"/>
      <c r="J40" s="183"/>
      <c r="K40" s="183"/>
      <c r="L40" s="183"/>
      <c r="M40" s="183"/>
      <c r="N40" s="183"/>
      <c r="O40" s="184"/>
    </row>
    <row r="41" spans="2:15" x14ac:dyDescent="0.3">
      <c r="B41" s="204"/>
      <c r="C41" s="183"/>
      <c r="D41" s="183"/>
      <c r="E41" s="183"/>
      <c r="F41" s="183"/>
      <c r="G41" s="183"/>
      <c r="H41" s="183"/>
      <c r="I41" s="183"/>
      <c r="J41" s="183"/>
      <c r="K41" s="183"/>
      <c r="L41" s="183"/>
      <c r="M41" s="183"/>
      <c r="N41" s="183"/>
      <c r="O41" s="184"/>
    </row>
    <row r="42" spans="2:15" x14ac:dyDescent="0.3">
      <c r="B42" s="204"/>
      <c r="C42" s="183"/>
      <c r="D42" s="183"/>
      <c r="E42" s="183"/>
      <c r="F42" s="183"/>
      <c r="G42" s="183"/>
      <c r="H42" s="183"/>
      <c r="I42" s="183"/>
      <c r="J42" s="183"/>
      <c r="K42" s="183"/>
      <c r="L42" s="183"/>
      <c r="M42" s="183"/>
      <c r="N42" s="183"/>
      <c r="O42" s="184"/>
    </row>
    <row r="43" spans="2:15" x14ac:dyDescent="0.3">
      <c r="B43" s="204"/>
      <c r="C43" s="183"/>
      <c r="D43" s="183"/>
      <c r="E43" s="183"/>
      <c r="F43" s="183"/>
      <c r="G43" s="183"/>
      <c r="H43" s="183"/>
      <c r="I43" s="183"/>
      <c r="J43" s="183"/>
      <c r="K43" s="183"/>
      <c r="L43" s="183"/>
      <c r="M43" s="183"/>
      <c r="N43" s="183"/>
      <c r="O43" s="184"/>
    </row>
    <row r="44" spans="2:15" x14ac:dyDescent="0.3">
      <c r="B44" s="204"/>
      <c r="C44" s="183"/>
      <c r="D44" s="183"/>
      <c r="E44" s="183"/>
      <c r="F44" s="183"/>
      <c r="G44" s="183"/>
      <c r="H44" s="183"/>
      <c r="I44" s="183"/>
      <c r="J44" s="183"/>
      <c r="K44" s="183"/>
      <c r="L44" s="183"/>
      <c r="M44" s="183"/>
      <c r="N44" s="183"/>
      <c r="O44" s="184"/>
    </row>
    <row r="45" spans="2:15" x14ac:dyDescent="0.3">
      <c r="B45" s="204"/>
      <c r="C45" s="183"/>
      <c r="D45" s="183"/>
      <c r="E45" s="183"/>
      <c r="F45" s="183"/>
      <c r="G45" s="183"/>
      <c r="H45" s="183"/>
      <c r="I45" s="183"/>
      <c r="J45" s="183"/>
      <c r="K45" s="183"/>
      <c r="L45" s="183"/>
      <c r="M45" s="183"/>
      <c r="N45" s="183"/>
      <c r="O45" s="184"/>
    </row>
    <row r="46" spans="2:15" x14ac:dyDescent="0.3">
      <c r="B46" s="204"/>
      <c r="C46" s="183"/>
      <c r="D46" s="183"/>
      <c r="E46" s="183"/>
      <c r="F46" s="183"/>
      <c r="G46" s="183"/>
      <c r="H46" s="183"/>
      <c r="I46" s="183"/>
      <c r="J46" s="183"/>
      <c r="K46" s="183"/>
      <c r="L46" s="183"/>
      <c r="M46" s="183"/>
      <c r="N46" s="183"/>
      <c r="O46" s="184"/>
    </row>
    <row r="47" spans="2:15" x14ac:dyDescent="0.3">
      <c r="B47" s="204"/>
      <c r="C47" s="183"/>
      <c r="D47" s="183"/>
      <c r="E47" s="183"/>
      <c r="F47" s="183"/>
      <c r="G47" s="183"/>
      <c r="H47" s="183"/>
      <c r="I47" s="183"/>
      <c r="J47" s="183"/>
      <c r="K47" s="183"/>
      <c r="L47" s="183"/>
      <c r="M47" s="183"/>
      <c r="N47" s="183"/>
      <c r="O47" s="184"/>
    </row>
    <row r="48" spans="2:15" x14ac:dyDescent="0.3">
      <c r="B48" s="204"/>
      <c r="C48" s="183"/>
      <c r="D48" s="183"/>
      <c r="E48" s="183"/>
      <c r="F48" s="183"/>
      <c r="G48" s="183"/>
      <c r="H48" s="183"/>
      <c r="I48" s="183"/>
      <c r="J48" s="183"/>
      <c r="K48" s="183"/>
      <c r="L48" s="183"/>
      <c r="M48" s="183"/>
      <c r="N48" s="183"/>
      <c r="O48" s="184"/>
    </row>
    <row r="49" spans="2:15" x14ac:dyDescent="0.3">
      <c r="B49" s="204"/>
      <c r="C49" s="183"/>
      <c r="D49" s="183"/>
      <c r="E49" s="183"/>
      <c r="F49" s="183"/>
      <c r="G49" s="183"/>
      <c r="H49" s="183"/>
      <c r="I49" s="183"/>
      <c r="J49" s="183"/>
      <c r="K49" s="183"/>
      <c r="L49" s="183"/>
      <c r="M49" s="183"/>
      <c r="N49" s="183"/>
      <c r="O49" s="184"/>
    </row>
    <row r="50" spans="2:15" x14ac:dyDescent="0.3">
      <c r="B50" s="185"/>
      <c r="C50" s="186"/>
      <c r="D50" s="186"/>
      <c r="E50" s="186"/>
      <c r="F50" s="186"/>
      <c r="G50" s="186"/>
      <c r="H50" s="186"/>
      <c r="I50" s="186"/>
      <c r="J50" s="186"/>
      <c r="K50" s="186"/>
      <c r="L50" s="186"/>
      <c r="M50" s="186"/>
      <c r="N50" s="186"/>
      <c r="O50" s="187"/>
    </row>
  </sheetData>
  <mergeCells count="2">
    <mergeCell ref="C5:C6"/>
    <mergeCell ref="B34:O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65"/>
  <sheetViews>
    <sheetView zoomScaleNormal="70" workbookViewId="0">
      <selection activeCell="M1" sqref="M1"/>
    </sheetView>
  </sheetViews>
  <sheetFormatPr defaultColWidth="8.77734375" defaultRowHeight="14.4" x14ac:dyDescent="0.3"/>
  <cols>
    <col min="1" max="1" width="8.77734375" style="293" customWidth="1"/>
    <col min="2" max="2" width="11.6640625" style="293" customWidth="1"/>
    <col min="3" max="3" width="34.2187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469</v>
      </c>
      <c r="N2" s="294"/>
    </row>
    <row r="3" spans="2:15" x14ac:dyDescent="0.3">
      <c r="B3" s="14"/>
    </row>
    <row r="4" spans="2:15" x14ac:dyDescent="0.3">
      <c r="B4" s="255" t="s">
        <v>495</v>
      </c>
      <c r="C4" s="256"/>
      <c r="D4" s="256"/>
      <c r="E4" s="256"/>
      <c r="F4" s="256"/>
      <c r="G4" s="256"/>
      <c r="H4" s="256"/>
      <c r="I4" s="256"/>
      <c r="J4" s="256"/>
      <c r="K4" s="256"/>
      <c r="L4" s="256"/>
      <c r="M4" s="256"/>
      <c r="N4" s="256"/>
      <c r="O4" s="257"/>
    </row>
    <row r="5" spans="2:15" x14ac:dyDescent="0.3">
      <c r="B5" s="258"/>
      <c r="C5" s="365"/>
      <c r="D5" s="259" t="s">
        <v>406</v>
      </c>
      <c r="E5" s="259" t="s">
        <v>409</v>
      </c>
      <c r="F5" s="260"/>
      <c r="G5" s="260"/>
      <c r="H5" s="260"/>
      <c r="I5" s="260"/>
      <c r="J5" s="260"/>
      <c r="K5" s="260"/>
      <c r="L5" s="260"/>
      <c r="M5" s="260"/>
      <c r="N5" s="260"/>
      <c r="O5" s="261"/>
    </row>
    <row r="6" spans="2:15" x14ac:dyDescent="0.3">
      <c r="B6" s="258"/>
      <c r="C6" s="365"/>
      <c r="D6" s="262" t="s">
        <v>407</v>
      </c>
      <c r="E6" s="262" t="s">
        <v>410</v>
      </c>
      <c r="F6" s="260"/>
      <c r="G6" s="260"/>
      <c r="H6" s="260"/>
      <c r="I6" s="260"/>
      <c r="J6" s="260"/>
      <c r="K6" s="260"/>
      <c r="L6" s="260"/>
      <c r="M6" s="260"/>
      <c r="N6" s="260"/>
      <c r="O6" s="261"/>
    </row>
    <row r="7" spans="2:15" x14ac:dyDescent="0.3">
      <c r="B7" s="258"/>
      <c r="C7" s="263">
        <v>43830</v>
      </c>
      <c r="D7" s="264">
        <v>100</v>
      </c>
      <c r="E7" s="267">
        <v>1</v>
      </c>
      <c r="F7" s="260"/>
      <c r="G7" s="260"/>
      <c r="H7" s="260"/>
      <c r="I7" s="260"/>
      <c r="J7" s="260"/>
      <c r="K7" s="260"/>
      <c r="L7" s="260"/>
      <c r="M7" s="260"/>
      <c r="N7" s="260"/>
      <c r="O7" s="261"/>
    </row>
    <row r="8" spans="2:15" x14ac:dyDescent="0.3">
      <c r="B8" s="258"/>
      <c r="C8" s="265" t="s">
        <v>400</v>
      </c>
      <c r="D8" s="264">
        <v>150</v>
      </c>
      <c r="E8" s="264">
        <v>0.7</v>
      </c>
      <c r="F8" s="260"/>
      <c r="G8" s="260"/>
      <c r="H8" s="260"/>
      <c r="I8" s="260"/>
      <c r="J8" s="260"/>
      <c r="K8" s="260"/>
      <c r="L8" s="260"/>
      <c r="M8" s="260"/>
      <c r="N8" s="260"/>
      <c r="O8" s="261"/>
    </row>
    <row r="9" spans="2:15" x14ac:dyDescent="0.3">
      <c r="B9" s="258"/>
      <c r="C9" s="263">
        <v>44196</v>
      </c>
      <c r="D9" s="264">
        <v>225</v>
      </c>
      <c r="E9" s="264">
        <v>0.5</v>
      </c>
      <c r="F9" s="260"/>
      <c r="G9" s="260"/>
      <c r="H9" s="260"/>
      <c r="I9" s="260"/>
      <c r="J9" s="260"/>
      <c r="K9" s="260"/>
      <c r="L9" s="260"/>
      <c r="M9" s="260"/>
      <c r="N9" s="260"/>
      <c r="O9" s="261"/>
    </row>
    <row r="10" spans="2:15" x14ac:dyDescent="0.3">
      <c r="B10" s="258"/>
      <c r="C10" s="260"/>
      <c r="D10" s="260"/>
      <c r="E10" s="260"/>
      <c r="F10" s="260"/>
      <c r="G10" s="260"/>
      <c r="H10" s="260"/>
      <c r="I10" s="260"/>
      <c r="J10" s="260"/>
      <c r="K10" s="260"/>
      <c r="L10" s="260"/>
      <c r="M10" s="260"/>
      <c r="N10" s="260"/>
      <c r="O10" s="261"/>
    </row>
    <row r="11" spans="2:15" x14ac:dyDescent="0.3">
      <c r="B11" s="258"/>
      <c r="C11" s="340" t="s">
        <v>466</v>
      </c>
      <c r="D11" s="341"/>
      <c r="E11" s="342"/>
      <c r="F11" s="260"/>
      <c r="G11" s="260"/>
      <c r="H11" s="260"/>
      <c r="I11" s="260"/>
      <c r="J11" s="260"/>
      <c r="K11" s="260"/>
      <c r="L11" s="260"/>
      <c r="M11" s="260"/>
      <c r="N11" s="260"/>
      <c r="O11" s="261"/>
    </row>
    <row r="12" spans="2:15" x14ac:dyDescent="0.3">
      <c r="B12" s="258"/>
      <c r="C12" s="343" t="s">
        <v>408</v>
      </c>
      <c r="D12" s="344">
        <v>2020</v>
      </c>
      <c r="E12" s="344">
        <v>2019</v>
      </c>
      <c r="F12" s="260"/>
      <c r="G12" s="260"/>
      <c r="H12" s="260"/>
      <c r="I12" s="260"/>
      <c r="J12" s="260"/>
      <c r="K12" s="260"/>
      <c r="L12" s="260"/>
      <c r="M12" s="260"/>
      <c r="N12" s="260"/>
      <c r="O12" s="261"/>
    </row>
    <row r="13" spans="2:15" x14ac:dyDescent="0.3">
      <c r="B13" s="258"/>
      <c r="C13" s="345" t="s">
        <v>194</v>
      </c>
      <c r="D13" s="346">
        <v>5000</v>
      </c>
      <c r="E13" s="346">
        <v>1500</v>
      </c>
      <c r="F13" s="260"/>
      <c r="G13" s="260"/>
      <c r="H13" s="260"/>
      <c r="I13" s="260"/>
      <c r="J13" s="260"/>
      <c r="K13" s="260"/>
      <c r="L13" s="260"/>
      <c r="M13" s="260"/>
      <c r="N13" s="260"/>
      <c r="O13" s="261"/>
    </row>
    <row r="14" spans="2:15" x14ac:dyDescent="0.3">
      <c r="B14" s="258"/>
      <c r="C14" s="345" t="s">
        <v>467</v>
      </c>
      <c r="D14" s="346">
        <v>23800</v>
      </c>
      <c r="E14" s="346">
        <v>12200</v>
      </c>
      <c r="F14" s="260"/>
      <c r="G14" s="260"/>
      <c r="H14" s="260"/>
      <c r="I14" s="260"/>
      <c r="J14" s="260"/>
      <c r="K14" s="260"/>
      <c r="L14" s="260"/>
      <c r="M14" s="260"/>
      <c r="N14" s="260"/>
      <c r="O14" s="261"/>
    </row>
    <row r="15" spans="2:15" ht="16.2" customHeight="1" x14ac:dyDescent="0.3">
      <c r="B15" s="258"/>
      <c r="C15" s="345" t="s">
        <v>198</v>
      </c>
      <c r="D15" s="346">
        <v>5000</v>
      </c>
      <c r="E15" s="346">
        <v>1800</v>
      </c>
      <c r="F15" s="260"/>
      <c r="G15" s="260"/>
      <c r="H15" s="260"/>
      <c r="I15" s="260"/>
      <c r="J15" s="260"/>
      <c r="K15" s="260"/>
      <c r="L15" s="260"/>
      <c r="M15" s="260"/>
      <c r="N15" s="260"/>
      <c r="O15" s="261"/>
    </row>
    <row r="16" spans="2:15" x14ac:dyDescent="0.3">
      <c r="B16" s="258"/>
      <c r="C16" s="345" t="s">
        <v>133</v>
      </c>
      <c r="D16" s="347">
        <v>500</v>
      </c>
      <c r="E16" s="347">
        <v>300</v>
      </c>
      <c r="F16" s="260"/>
      <c r="G16" s="260"/>
      <c r="H16" s="260"/>
      <c r="I16" s="260"/>
      <c r="J16" s="260"/>
      <c r="K16" s="260"/>
      <c r="L16" s="260"/>
      <c r="M16" s="260"/>
      <c r="N16" s="260"/>
      <c r="O16" s="261"/>
    </row>
    <row r="17" spans="2:15" x14ac:dyDescent="0.3">
      <c r="B17" s="258"/>
      <c r="C17" s="345" t="s">
        <v>199</v>
      </c>
      <c r="D17" s="347">
        <v>900</v>
      </c>
      <c r="E17" s="347">
        <v>300</v>
      </c>
      <c r="F17" s="260"/>
      <c r="G17" s="260"/>
      <c r="H17" s="260"/>
      <c r="I17" s="260"/>
      <c r="J17" s="260"/>
      <c r="K17" s="260"/>
      <c r="L17" s="260"/>
      <c r="M17" s="260"/>
      <c r="N17" s="260"/>
      <c r="O17" s="261"/>
    </row>
    <row r="18" spans="2:15" x14ac:dyDescent="0.3">
      <c r="B18" s="258"/>
      <c r="C18" s="345" t="s">
        <v>468</v>
      </c>
      <c r="D18" s="346">
        <v>1000</v>
      </c>
      <c r="E18" s="347">
        <v>100</v>
      </c>
      <c r="F18" s="260"/>
      <c r="G18" s="260"/>
      <c r="H18" s="260"/>
      <c r="I18" s="260"/>
      <c r="J18" s="260"/>
      <c r="K18" s="260"/>
      <c r="L18" s="260"/>
      <c r="M18" s="260"/>
      <c r="N18" s="260"/>
      <c r="O18" s="261"/>
    </row>
    <row r="19" spans="2:15" x14ac:dyDescent="0.3">
      <c r="B19" s="258"/>
      <c r="C19" s="345" t="s">
        <v>171</v>
      </c>
      <c r="D19" s="346">
        <v>3600</v>
      </c>
      <c r="E19" s="346">
        <v>1200</v>
      </c>
      <c r="F19" s="260"/>
      <c r="G19" s="260"/>
      <c r="H19" s="260"/>
      <c r="I19" s="260"/>
      <c r="J19" s="260"/>
      <c r="K19" s="260"/>
      <c r="L19" s="260"/>
      <c r="M19" s="260"/>
      <c r="N19" s="260"/>
      <c r="O19" s="261"/>
    </row>
    <row r="20" spans="2:15" x14ac:dyDescent="0.3">
      <c r="B20" s="258"/>
      <c r="C20" s="260"/>
      <c r="D20" s="260"/>
      <c r="E20" s="260"/>
      <c r="F20" s="260"/>
      <c r="G20" s="260"/>
      <c r="H20" s="260"/>
      <c r="I20" s="260"/>
      <c r="J20" s="260"/>
      <c r="K20" s="260"/>
      <c r="L20" s="260"/>
      <c r="M20" s="260"/>
      <c r="N20" s="260"/>
      <c r="O20" s="261"/>
    </row>
    <row r="21" spans="2:15" x14ac:dyDescent="0.3">
      <c r="B21" s="335" t="s">
        <v>497</v>
      </c>
      <c r="C21" s="260"/>
      <c r="D21" s="260"/>
      <c r="E21" s="260"/>
      <c r="F21" s="260"/>
      <c r="G21" s="260"/>
      <c r="H21" s="260"/>
      <c r="I21" s="260"/>
      <c r="J21" s="260"/>
      <c r="K21" s="260"/>
      <c r="L21" s="260"/>
      <c r="M21" s="260"/>
      <c r="N21" s="260"/>
      <c r="O21" s="261"/>
    </row>
    <row r="22" spans="2:15" x14ac:dyDescent="0.3">
      <c r="B22" s="258"/>
      <c r="C22" s="348" t="s">
        <v>549</v>
      </c>
      <c r="D22" s="260"/>
      <c r="E22" s="260"/>
      <c r="F22" s="260"/>
      <c r="G22" s="260"/>
      <c r="H22" s="260"/>
      <c r="I22" s="260"/>
      <c r="J22" s="260"/>
      <c r="K22" s="260"/>
      <c r="L22" s="260"/>
      <c r="M22" s="260"/>
      <c r="N22" s="260"/>
      <c r="O22" s="261"/>
    </row>
    <row r="23" spans="2:15" x14ac:dyDescent="0.3">
      <c r="B23" s="258"/>
      <c r="C23" s="348" t="s">
        <v>550</v>
      </c>
      <c r="D23" s="260"/>
      <c r="E23" s="260"/>
      <c r="F23" s="260"/>
      <c r="G23" s="260"/>
      <c r="H23" s="260"/>
      <c r="I23" s="260"/>
      <c r="J23" s="260"/>
      <c r="K23" s="260"/>
      <c r="L23" s="260"/>
      <c r="M23" s="260"/>
      <c r="N23" s="260"/>
      <c r="O23" s="261"/>
    </row>
    <row r="24" spans="2:15" s="192" customFormat="1" x14ac:dyDescent="0.3">
      <c r="B24" s="258"/>
      <c r="C24" s="348" t="s">
        <v>551</v>
      </c>
      <c r="D24" s="260"/>
      <c r="E24" s="260"/>
      <c r="F24" s="260"/>
      <c r="G24" s="260"/>
      <c r="H24" s="260"/>
      <c r="I24" s="260"/>
      <c r="J24" s="260"/>
      <c r="K24" s="260"/>
      <c r="L24" s="260"/>
      <c r="M24" s="260"/>
      <c r="N24" s="260"/>
      <c r="O24" s="261"/>
    </row>
    <row r="25" spans="2:15" x14ac:dyDescent="0.3">
      <c r="B25" s="258"/>
      <c r="C25" s="348" t="s">
        <v>552</v>
      </c>
      <c r="D25" s="260"/>
      <c r="E25" s="260"/>
      <c r="F25" s="260"/>
      <c r="G25" s="260"/>
      <c r="H25" s="260"/>
      <c r="I25" s="260"/>
      <c r="J25" s="260"/>
      <c r="K25" s="260"/>
      <c r="L25" s="260"/>
      <c r="M25" s="260"/>
      <c r="N25" s="260"/>
      <c r="O25" s="261"/>
    </row>
    <row r="26" spans="2:15" x14ac:dyDescent="0.3">
      <c r="B26" s="258"/>
      <c r="C26" s="348" t="s">
        <v>553</v>
      </c>
      <c r="D26" s="260"/>
      <c r="E26" s="260"/>
      <c r="F26" s="260"/>
      <c r="G26" s="260"/>
      <c r="H26" s="260"/>
      <c r="I26" s="260"/>
      <c r="J26" s="260"/>
      <c r="K26" s="260"/>
      <c r="L26" s="260"/>
      <c r="M26" s="260"/>
      <c r="N26" s="260"/>
      <c r="O26" s="261"/>
    </row>
    <row r="27" spans="2:15" x14ac:dyDescent="0.3">
      <c r="B27" s="258"/>
      <c r="C27" s="348" t="s">
        <v>554</v>
      </c>
      <c r="D27" s="260"/>
      <c r="E27" s="260"/>
      <c r="F27" s="260"/>
      <c r="G27" s="260"/>
      <c r="H27" s="260"/>
      <c r="I27" s="260"/>
      <c r="J27" s="260"/>
      <c r="K27" s="260"/>
      <c r="L27" s="260"/>
      <c r="M27" s="260"/>
      <c r="N27" s="260"/>
      <c r="O27" s="261"/>
    </row>
    <row r="28" spans="2:15" x14ac:dyDescent="0.3">
      <c r="B28" s="258"/>
      <c r="C28" s="260"/>
      <c r="D28" s="260"/>
      <c r="E28" s="260"/>
      <c r="F28" s="260"/>
      <c r="G28" s="260"/>
      <c r="H28" s="260"/>
      <c r="I28" s="260"/>
      <c r="J28" s="260"/>
      <c r="K28" s="260"/>
      <c r="L28" s="260"/>
      <c r="M28" s="260"/>
      <c r="N28" s="260"/>
      <c r="O28" s="261"/>
    </row>
    <row r="29" spans="2:15" x14ac:dyDescent="0.3">
      <c r="B29" s="181" t="s">
        <v>503</v>
      </c>
      <c r="C29" s="196"/>
      <c r="D29" s="196"/>
      <c r="E29" s="196"/>
      <c r="F29" s="196"/>
      <c r="G29" s="196"/>
      <c r="H29" s="196"/>
      <c r="I29" s="196"/>
      <c r="J29" s="196"/>
      <c r="K29" s="196"/>
      <c r="L29" s="196"/>
      <c r="M29" s="196"/>
      <c r="N29" s="196"/>
      <c r="O29" s="197"/>
    </row>
    <row r="30" spans="2:15" x14ac:dyDescent="0.3">
      <c r="B30" s="335" t="s">
        <v>504</v>
      </c>
      <c r="C30" s="291"/>
      <c r="D30" s="291"/>
      <c r="E30" s="291"/>
      <c r="F30" s="291"/>
      <c r="G30" s="291"/>
      <c r="H30" s="291"/>
      <c r="I30" s="291"/>
      <c r="J30" s="291"/>
      <c r="K30" s="291"/>
      <c r="L30" s="291"/>
      <c r="M30" s="291"/>
      <c r="N30" s="291"/>
      <c r="O30" s="292"/>
    </row>
    <row r="31" spans="2:15" x14ac:dyDescent="0.3">
      <c r="B31" s="370" t="s">
        <v>505</v>
      </c>
      <c r="C31" s="371"/>
      <c r="D31" s="371"/>
      <c r="E31" s="371"/>
      <c r="F31" s="371"/>
      <c r="G31" s="371"/>
      <c r="H31" s="371"/>
      <c r="I31" s="371"/>
      <c r="J31" s="371"/>
      <c r="K31" s="371"/>
      <c r="L31" s="371"/>
      <c r="M31" s="371"/>
      <c r="N31" s="371"/>
      <c r="O31" s="372"/>
    </row>
    <row r="32" spans="2:15" x14ac:dyDescent="0.3">
      <c r="B32" s="370"/>
      <c r="C32" s="371"/>
      <c r="D32" s="371"/>
      <c r="E32" s="371"/>
      <c r="F32" s="371"/>
      <c r="G32" s="371"/>
      <c r="H32" s="371"/>
      <c r="I32" s="371"/>
      <c r="J32" s="371"/>
      <c r="K32" s="371"/>
      <c r="L32" s="371"/>
      <c r="M32" s="371"/>
      <c r="N32" s="371"/>
      <c r="O32" s="372"/>
    </row>
    <row r="33" spans="2:15" x14ac:dyDescent="0.3">
      <c r="B33" s="366"/>
      <c r="C33" s="367"/>
      <c r="D33" s="367"/>
      <c r="E33" s="367"/>
      <c r="F33" s="367"/>
      <c r="G33" s="367"/>
      <c r="H33" s="367"/>
      <c r="I33" s="367"/>
      <c r="J33" s="367"/>
      <c r="K33" s="367"/>
      <c r="L33" s="368"/>
      <c r="M33" s="368"/>
      <c r="N33" s="368"/>
      <c r="O33" s="369"/>
    </row>
    <row r="34" spans="2:15" x14ac:dyDescent="0.3">
      <c r="B34" s="266"/>
      <c r="C34" s="336"/>
      <c r="D34" s="336"/>
      <c r="E34" s="336"/>
      <c r="F34" s="336"/>
      <c r="G34" s="336"/>
      <c r="H34" s="336"/>
      <c r="I34" s="336"/>
      <c r="J34" s="336"/>
      <c r="K34" s="336"/>
      <c r="L34" s="336"/>
      <c r="M34" s="336"/>
      <c r="N34" s="336"/>
      <c r="O34" s="336"/>
    </row>
    <row r="35" spans="2:15" x14ac:dyDescent="0.3">
      <c r="B35" s="180" t="s">
        <v>506</v>
      </c>
      <c r="C35" s="195"/>
      <c r="D35" s="195"/>
      <c r="E35" s="183"/>
      <c r="F35" s="183"/>
      <c r="G35" s="183"/>
      <c r="H35" s="183"/>
      <c r="I35" s="183"/>
      <c r="J35" s="183"/>
      <c r="K35" s="183"/>
      <c r="L35" s="183"/>
      <c r="M35" s="183"/>
      <c r="N35" s="183"/>
      <c r="O35" s="184"/>
    </row>
    <row r="36" spans="2:15" x14ac:dyDescent="0.3">
      <c r="B36" s="204"/>
      <c r="C36" s="183"/>
      <c r="D36" s="183"/>
      <c r="E36" s="183"/>
      <c r="F36" s="183"/>
      <c r="G36" s="183"/>
      <c r="H36" s="183"/>
      <c r="I36" s="183"/>
      <c r="J36" s="183"/>
      <c r="K36" s="183"/>
      <c r="L36" s="183"/>
      <c r="M36" s="183"/>
      <c r="N36" s="183"/>
      <c r="O36" s="184"/>
    </row>
    <row r="37" spans="2:15" x14ac:dyDescent="0.3">
      <c r="B37" s="204"/>
      <c r="C37" s="183"/>
      <c r="D37" s="183"/>
      <c r="E37" s="183"/>
      <c r="F37" s="183"/>
      <c r="G37" s="183"/>
      <c r="H37" s="183"/>
      <c r="I37" s="183"/>
      <c r="J37" s="183"/>
      <c r="K37" s="183"/>
      <c r="L37" s="183"/>
      <c r="M37" s="183"/>
      <c r="N37" s="183"/>
      <c r="O37" s="184"/>
    </row>
    <row r="38" spans="2:15" x14ac:dyDescent="0.3">
      <c r="B38" s="204"/>
      <c r="C38" s="183"/>
      <c r="D38" s="183"/>
      <c r="E38" s="183"/>
      <c r="F38" s="183"/>
      <c r="G38" s="183"/>
      <c r="H38" s="183"/>
      <c r="I38" s="183"/>
      <c r="J38" s="183"/>
      <c r="K38" s="183"/>
      <c r="L38" s="183"/>
      <c r="M38" s="183"/>
      <c r="N38" s="183"/>
      <c r="O38" s="184"/>
    </row>
    <row r="39" spans="2:15" x14ac:dyDescent="0.3">
      <c r="B39" s="204"/>
      <c r="C39" s="183"/>
      <c r="D39" s="183"/>
      <c r="E39" s="183"/>
      <c r="F39" s="183"/>
      <c r="G39" s="183"/>
      <c r="H39" s="183"/>
      <c r="I39" s="183"/>
      <c r="J39" s="183"/>
      <c r="K39" s="183"/>
      <c r="L39" s="183"/>
      <c r="M39" s="183"/>
      <c r="N39" s="183"/>
      <c r="O39" s="184"/>
    </row>
    <row r="40" spans="2:15" x14ac:dyDescent="0.3">
      <c r="B40" s="204"/>
      <c r="C40" s="183"/>
      <c r="D40" s="183"/>
      <c r="E40" s="183"/>
      <c r="F40" s="183"/>
      <c r="G40" s="183"/>
      <c r="H40" s="183"/>
      <c r="I40" s="183"/>
      <c r="J40" s="183"/>
      <c r="K40" s="183"/>
      <c r="L40" s="183"/>
      <c r="M40" s="183"/>
      <c r="N40" s="183"/>
      <c r="O40" s="184"/>
    </row>
    <row r="41" spans="2:15" x14ac:dyDescent="0.3">
      <c r="B41" s="204"/>
      <c r="C41" s="183"/>
      <c r="D41" s="183"/>
      <c r="E41" s="183"/>
      <c r="F41" s="183"/>
      <c r="G41" s="183"/>
      <c r="H41" s="183"/>
      <c r="I41" s="183"/>
      <c r="J41" s="183"/>
      <c r="K41" s="183"/>
      <c r="L41" s="183"/>
      <c r="M41" s="183"/>
      <c r="N41" s="183"/>
      <c r="O41" s="184"/>
    </row>
    <row r="42" spans="2:15" x14ac:dyDescent="0.3">
      <c r="B42" s="266"/>
      <c r="C42" s="336"/>
      <c r="D42" s="336"/>
      <c r="E42" s="336"/>
      <c r="F42" s="336"/>
      <c r="G42" s="336"/>
      <c r="H42" s="336"/>
      <c r="I42" s="336"/>
      <c r="J42" s="336"/>
      <c r="K42" s="336"/>
      <c r="L42" s="336"/>
      <c r="M42" s="336"/>
      <c r="N42" s="336"/>
      <c r="O42" s="336"/>
    </row>
    <row r="43" spans="2:15" x14ac:dyDescent="0.3">
      <c r="B43" s="188" t="s">
        <v>477</v>
      </c>
      <c r="C43" s="183"/>
      <c r="D43" s="183"/>
      <c r="E43" s="183"/>
      <c r="F43" s="183"/>
      <c r="G43" s="183"/>
      <c r="H43" s="183"/>
      <c r="I43" s="183"/>
      <c r="J43" s="183"/>
      <c r="K43" s="183"/>
      <c r="L43" s="183"/>
      <c r="M43" s="183"/>
      <c r="N43" s="183"/>
      <c r="O43" s="184"/>
    </row>
    <row r="44" spans="2:15" x14ac:dyDescent="0.3">
      <c r="B44" s="204"/>
      <c r="C44" s="183"/>
      <c r="D44" s="183"/>
      <c r="E44" s="183"/>
      <c r="F44" s="183"/>
      <c r="G44" s="183"/>
      <c r="H44" s="183"/>
      <c r="I44" s="183"/>
      <c r="J44" s="183"/>
      <c r="K44" s="183"/>
      <c r="L44" s="183"/>
      <c r="M44" s="183"/>
      <c r="N44" s="183"/>
      <c r="O44" s="184"/>
    </row>
    <row r="45" spans="2:15" x14ac:dyDescent="0.3">
      <c r="B45" s="204"/>
      <c r="C45" s="183"/>
      <c r="D45" s="183"/>
      <c r="E45" s="183"/>
      <c r="F45" s="183"/>
      <c r="G45" s="183"/>
      <c r="H45" s="183"/>
      <c r="I45" s="183"/>
      <c r="J45" s="183"/>
      <c r="K45" s="183"/>
      <c r="L45" s="183"/>
      <c r="M45" s="183"/>
      <c r="N45" s="183"/>
      <c r="O45" s="184"/>
    </row>
    <row r="46" spans="2:15" x14ac:dyDescent="0.3">
      <c r="B46" s="204"/>
      <c r="C46" s="183"/>
      <c r="D46" s="183"/>
      <c r="E46" s="183"/>
      <c r="F46" s="183"/>
      <c r="G46" s="183"/>
      <c r="H46" s="183"/>
      <c r="I46" s="183"/>
      <c r="J46" s="183"/>
      <c r="K46" s="183"/>
      <c r="L46" s="183"/>
      <c r="M46" s="183"/>
      <c r="N46" s="183"/>
      <c r="O46" s="184"/>
    </row>
    <row r="47" spans="2:15" x14ac:dyDescent="0.3">
      <c r="B47" s="204"/>
      <c r="C47" s="183"/>
      <c r="D47" s="183"/>
      <c r="E47" s="183"/>
      <c r="F47" s="183"/>
      <c r="G47" s="183"/>
      <c r="H47" s="183"/>
      <c r="I47" s="183"/>
      <c r="J47" s="183"/>
      <c r="K47" s="183"/>
      <c r="L47" s="183"/>
      <c r="M47" s="183"/>
      <c r="N47" s="183"/>
      <c r="O47" s="184"/>
    </row>
    <row r="48" spans="2:15" x14ac:dyDescent="0.3">
      <c r="B48" s="204"/>
      <c r="C48" s="183"/>
      <c r="D48" s="183"/>
      <c r="E48" s="183"/>
      <c r="F48" s="183"/>
      <c r="G48" s="183"/>
      <c r="H48" s="183"/>
      <c r="I48" s="183"/>
      <c r="J48" s="183"/>
      <c r="K48" s="183"/>
      <c r="L48" s="183"/>
      <c r="M48" s="183"/>
      <c r="N48" s="183"/>
      <c r="O48" s="184"/>
    </row>
    <row r="49" spans="2:15" x14ac:dyDescent="0.3">
      <c r="B49" s="204"/>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2"/>
      <c r="C51" s="183"/>
      <c r="D51" s="183"/>
      <c r="E51" s="183"/>
      <c r="F51" s="183"/>
      <c r="G51" s="183"/>
      <c r="H51" s="183"/>
      <c r="I51" s="183"/>
      <c r="J51" s="183"/>
      <c r="K51" s="183"/>
      <c r="L51" s="183"/>
      <c r="M51" s="183"/>
      <c r="N51" s="183"/>
      <c r="O51" s="184"/>
    </row>
    <row r="52" spans="2:15" x14ac:dyDescent="0.3">
      <c r="B52" s="182"/>
      <c r="C52" s="183"/>
      <c r="D52" s="183"/>
      <c r="E52" s="183"/>
      <c r="F52" s="183"/>
      <c r="G52" s="183"/>
      <c r="H52" s="183"/>
      <c r="I52" s="183"/>
      <c r="J52" s="183"/>
      <c r="K52" s="183"/>
      <c r="L52" s="183"/>
      <c r="M52" s="183"/>
      <c r="N52" s="183"/>
      <c r="O52" s="184"/>
    </row>
    <row r="53" spans="2:15" x14ac:dyDescent="0.3">
      <c r="B53" s="182"/>
      <c r="C53" s="183"/>
      <c r="D53" s="183"/>
      <c r="E53" s="183"/>
      <c r="F53" s="183"/>
      <c r="G53" s="183"/>
      <c r="H53" s="183"/>
      <c r="I53" s="183"/>
      <c r="J53" s="183"/>
      <c r="K53" s="183"/>
      <c r="L53" s="183"/>
      <c r="M53" s="183"/>
      <c r="N53" s="183"/>
      <c r="O53" s="184"/>
    </row>
    <row r="54" spans="2:15" x14ac:dyDescent="0.3">
      <c r="B54" s="182"/>
      <c r="C54" s="183"/>
      <c r="D54" s="183"/>
      <c r="E54" s="183"/>
      <c r="F54" s="183"/>
      <c r="G54" s="183"/>
      <c r="H54" s="183"/>
      <c r="I54" s="183"/>
      <c r="J54" s="183"/>
      <c r="K54" s="183"/>
      <c r="L54" s="183"/>
      <c r="M54" s="183"/>
      <c r="N54" s="183"/>
      <c r="O54" s="184"/>
    </row>
    <row r="55" spans="2:15" x14ac:dyDescent="0.3">
      <c r="B55" s="182"/>
      <c r="C55" s="183"/>
      <c r="D55" s="183"/>
      <c r="E55" s="183"/>
      <c r="F55" s="183"/>
      <c r="G55" s="183"/>
      <c r="H55" s="183"/>
      <c r="I55" s="183"/>
      <c r="J55" s="183"/>
      <c r="K55" s="183"/>
      <c r="L55" s="183"/>
      <c r="M55" s="183"/>
      <c r="N55" s="183"/>
      <c r="O55" s="184"/>
    </row>
    <row r="56" spans="2:15" x14ac:dyDescent="0.3">
      <c r="B56" s="182"/>
      <c r="C56" s="183"/>
      <c r="D56" s="183"/>
      <c r="E56" s="183"/>
      <c r="F56" s="183"/>
      <c r="G56" s="183"/>
      <c r="H56" s="183"/>
      <c r="I56" s="183"/>
      <c r="J56" s="183"/>
      <c r="K56" s="183"/>
      <c r="L56" s="183"/>
      <c r="M56" s="183"/>
      <c r="N56" s="183"/>
      <c r="O56" s="184"/>
    </row>
    <row r="57" spans="2:15" x14ac:dyDescent="0.3">
      <c r="B57" s="182"/>
      <c r="C57" s="183"/>
      <c r="D57" s="183"/>
      <c r="E57" s="183"/>
      <c r="F57" s="183"/>
      <c r="G57" s="183"/>
      <c r="H57" s="183"/>
      <c r="I57" s="183"/>
      <c r="J57" s="183"/>
      <c r="K57" s="183"/>
      <c r="L57" s="183"/>
      <c r="M57" s="183"/>
      <c r="N57" s="183"/>
      <c r="O57" s="184"/>
    </row>
    <row r="58" spans="2:15" x14ac:dyDescent="0.3">
      <c r="B58" s="182"/>
      <c r="C58" s="183"/>
      <c r="D58" s="183"/>
      <c r="E58" s="183"/>
      <c r="F58" s="183"/>
      <c r="G58" s="183"/>
      <c r="H58" s="183"/>
      <c r="I58" s="183"/>
      <c r="J58" s="183"/>
      <c r="K58" s="183"/>
      <c r="L58" s="183"/>
      <c r="M58" s="183"/>
      <c r="N58" s="183"/>
      <c r="O58" s="184"/>
    </row>
    <row r="59" spans="2:15" x14ac:dyDescent="0.3">
      <c r="B59" s="182"/>
      <c r="C59" s="183"/>
      <c r="D59" s="183"/>
      <c r="E59" s="183"/>
      <c r="F59" s="183"/>
      <c r="G59" s="183"/>
      <c r="H59" s="183"/>
      <c r="I59" s="183"/>
      <c r="J59" s="183"/>
      <c r="K59" s="183"/>
      <c r="L59" s="183"/>
      <c r="M59" s="183"/>
      <c r="N59" s="183"/>
      <c r="O59" s="184"/>
    </row>
    <row r="60" spans="2:15" x14ac:dyDescent="0.3">
      <c r="B60" s="182"/>
      <c r="C60" s="183"/>
      <c r="D60" s="183"/>
      <c r="E60" s="183"/>
      <c r="F60" s="183"/>
      <c r="G60" s="183"/>
      <c r="H60" s="183"/>
      <c r="I60" s="183"/>
      <c r="J60" s="183"/>
      <c r="K60" s="183"/>
      <c r="L60" s="183"/>
      <c r="M60" s="183"/>
      <c r="N60" s="183"/>
      <c r="O60" s="184"/>
    </row>
    <row r="61" spans="2:15" x14ac:dyDescent="0.3">
      <c r="B61" s="182"/>
      <c r="C61" s="183"/>
      <c r="D61" s="183"/>
      <c r="E61" s="183"/>
      <c r="F61" s="183"/>
      <c r="G61" s="183"/>
      <c r="H61" s="183"/>
      <c r="I61" s="183"/>
      <c r="J61" s="183"/>
      <c r="K61" s="183"/>
      <c r="L61" s="183"/>
      <c r="M61" s="183"/>
      <c r="N61" s="183"/>
      <c r="O61" s="184"/>
    </row>
    <row r="62" spans="2:15" x14ac:dyDescent="0.3">
      <c r="B62" s="182"/>
      <c r="C62" s="183"/>
      <c r="D62" s="183"/>
      <c r="E62" s="183"/>
      <c r="F62" s="183"/>
      <c r="G62" s="183"/>
      <c r="H62" s="183"/>
      <c r="I62" s="183"/>
      <c r="J62" s="183"/>
      <c r="K62" s="183"/>
      <c r="L62" s="183"/>
      <c r="M62" s="183"/>
      <c r="N62" s="183"/>
      <c r="O62" s="184"/>
    </row>
    <row r="63" spans="2:15" x14ac:dyDescent="0.3">
      <c r="B63" s="182"/>
      <c r="C63" s="183"/>
      <c r="D63" s="183"/>
      <c r="E63" s="183"/>
      <c r="F63" s="183"/>
      <c r="G63" s="183"/>
      <c r="H63" s="183"/>
      <c r="I63" s="183"/>
      <c r="J63" s="183"/>
      <c r="K63" s="183"/>
      <c r="L63" s="183"/>
      <c r="M63" s="183"/>
      <c r="N63" s="183"/>
      <c r="O63" s="184"/>
    </row>
    <row r="64" spans="2:15" x14ac:dyDescent="0.3">
      <c r="B64" s="182"/>
      <c r="C64" s="183"/>
      <c r="D64" s="183"/>
      <c r="E64" s="183"/>
      <c r="F64" s="183"/>
      <c r="G64" s="183"/>
      <c r="H64" s="183"/>
      <c r="I64" s="183"/>
      <c r="J64" s="183"/>
      <c r="K64" s="183"/>
      <c r="L64" s="183"/>
      <c r="M64" s="183"/>
      <c r="N64" s="183"/>
      <c r="O64" s="184"/>
    </row>
    <row r="65" spans="2:15" x14ac:dyDescent="0.3">
      <c r="B65" s="185"/>
      <c r="C65" s="186"/>
      <c r="D65" s="186"/>
      <c r="E65" s="186"/>
      <c r="F65" s="186"/>
      <c r="G65" s="186"/>
      <c r="H65" s="186"/>
      <c r="I65" s="186"/>
      <c r="J65" s="186"/>
      <c r="K65" s="186"/>
      <c r="L65" s="186"/>
      <c r="M65" s="186"/>
      <c r="N65" s="186"/>
      <c r="O65" s="187"/>
    </row>
  </sheetData>
  <mergeCells count="3">
    <mergeCell ref="C5:C6"/>
    <mergeCell ref="B31:O32"/>
    <mergeCell ref="B33:O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64"/>
  <sheetViews>
    <sheetView zoomScaleNormal="70" workbookViewId="0">
      <selection activeCell="M1" sqref="M1"/>
    </sheetView>
  </sheetViews>
  <sheetFormatPr defaultColWidth="8.77734375" defaultRowHeight="14.4" x14ac:dyDescent="0.3"/>
  <cols>
    <col min="1" max="1" width="8.77734375" style="293" customWidth="1"/>
    <col min="2" max="2" width="11.6640625" style="293" customWidth="1"/>
    <col min="3" max="3" width="33.664062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470</v>
      </c>
      <c r="N2" s="294"/>
    </row>
    <row r="3" spans="2:15" x14ac:dyDescent="0.3">
      <c r="B3" s="14"/>
    </row>
    <row r="4" spans="2:15" x14ac:dyDescent="0.3">
      <c r="B4" s="255" t="s">
        <v>495</v>
      </c>
      <c r="C4" s="256"/>
      <c r="D4" s="256"/>
      <c r="E4" s="256"/>
      <c r="F4" s="256"/>
      <c r="G4" s="256"/>
      <c r="H4" s="256"/>
      <c r="I4" s="256"/>
      <c r="J4" s="256"/>
      <c r="K4" s="256"/>
      <c r="L4" s="256"/>
      <c r="M4" s="256"/>
      <c r="N4" s="256"/>
      <c r="O4" s="257"/>
    </row>
    <row r="5" spans="2:15" x14ac:dyDescent="0.3">
      <c r="B5" s="258"/>
      <c r="C5" s="365"/>
      <c r="D5" s="259" t="s">
        <v>406</v>
      </c>
      <c r="E5" s="259" t="s">
        <v>409</v>
      </c>
      <c r="F5" s="260"/>
      <c r="G5" s="260"/>
      <c r="H5" s="260"/>
      <c r="I5" s="260"/>
      <c r="J5" s="260"/>
      <c r="K5" s="260"/>
      <c r="L5" s="260"/>
      <c r="M5" s="260"/>
      <c r="N5" s="260"/>
      <c r="O5" s="261"/>
    </row>
    <row r="6" spans="2:15" x14ac:dyDescent="0.3">
      <c r="B6" s="258"/>
      <c r="C6" s="365"/>
      <c r="D6" s="262" t="s">
        <v>407</v>
      </c>
      <c r="E6" s="262" t="s">
        <v>410</v>
      </c>
      <c r="F6" s="260"/>
      <c r="G6" s="260"/>
      <c r="H6" s="260"/>
      <c r="I6" s="260"/>
      <c r="J6" s="260"/>
      <c r="K6" s="260"/>
      <c r="L6" s="260"/>
      <c r="M6" s="260"/>
      <c r="N6" s="260"/>
      <c r="O6" s="261"/>
    </row>
    <row r="7" spans="2:15" x14ac:dyDescent="0.3">
      <c r="B7" s="258"/>
      <c r="C7" s="263">
        <v>43830</v>
      </c>
      <c r="D7" s="264">
        <v>100</v>
      </c>
      <c r="E7" s="267">
        <v>1</v>
      </c>
      <c r="F7" s="260"/>
      <c r="G7" s="260"/>
      <c r="H7" s="260"/>
      <c r="I7" s="260"/>
      <c r="J7" s="260"/>
      <c r="K7" s="260"/>
      <c r="L7" s="260"/>
      <c r="M7" s="260"/>
      <c r="N7" s="260"/>
      <c r="O7" s="261"/>
    </row>
    <row r="8" spans="2:15" x14ac:dyDescent="0.3">
      <c r="B8" s="258"/>
      <c r="C8" s="265" t="s">
        <v>400</v>
      </c>
      <c r="D8" s="264">
        <v>150</v>
      </c>
      <c r="E8" s="264">
        <v>0.7</v>
      </c>
      <c r="F8" s="260"/>
      <c r="G8" s="260"/>
      <c r="H8" s="260"/>
      <c r="I8" s="260"/>
      <c r="J8" s="260"/>
      <c r="K8" s="260"/>
      <c r="L8" s="260"/>
      <c r="M8" s="260"/>
      <c r="N8" s="260"/>
      <c r="O8" s="261"/>
    </row>
    <row r="9" spans="2:15" x14ac:dyDescent="0.3">
      <c r="B9" s="258"/>
      <c r="C9" s="263">
        <v>44196</v>
      </c>
      <c r="D9" s="264">
        <v>225</v>
      </c>
      <c r="E9" s="264">
        <v>0.5</v>
      </c>
      <c r="F9" s="260"/>
      <c r="G9" s="260"/>
      <c r="H9" s="260"/>
      <c r="I9" s="260"/>
      <c r="J9" s="260"/>
      <c r="K9" s="260"/>
      <c r="L9" s="260"/>
      <c r="M9" s="260"/>
      <c r="N9" s="260"/>
      <c r="O9" s="261"/>
    </row>
    <row r="10" spans="2:15" x14ac:dyDescent="0.3">
      <c r="B10" s="258"/>
      <c r="C10" s="260"/>
      <c r="D10" s="260"/>
      <c r="E10" s="260"/>
      <c r="F10" s="260"/>
      <c r="G10" s="260"/>
      <c r="H10" s="260"/>
      <c r="I10" s="260"/>
      <c r="J10" s="260"/>
      <c r="K10" s="260"/>
      <c r="L10" s="260"/>
      <c r="M10" s="260"/>
      <c r="N10" s="260"/>
      <c r="O10" s="261"/>
    </row>
    <row r="11" spans="2:15" x14ac:dyDescent="0.3">
      <c r="B11" s="258"/>
      <c r="C11" s="340" t="s">
        <v>466</v>
      </c>
      <c r="D11" s="341"/>
      <c r="E11" s="342"/>
      <c r="F11" s="260"/>
      <c r="G11" s="260"/>
      <c r="H11" s="260"/>
      <c r="I11" s="260"/>
      <c r="J11" s="260"/>
      <c r="K11" s="260"/>
      <c r="L11" s="260"/>
      <c r="M11" s="260"/>
      <c r="N11" s="260"/>
      <c r="O11" s="261"/>
    </row>
    <row r="12" spans="2:15" x14ac:dyDescent="0.3">
      <c r="B12" s="258"/>
      <c r="C12" s="343" t="s">
        <v>408</v>
      </c>
      <c r="D12" s="344">
        <v>2020</v>
      </c>
      <c r="E12" s="344">
        <v>2019</v>
      </c>
      <c r="F12" s="260"/>
      <c r="G12" s="260"/>
      <c r="H12" s="260"/>
      <c r="I12" s="260"/>
      <c r="J12" s="260"/>
      <c r="K12" s="260"/>
      <c r="L12" s="260"/>
      <c r="M12" s="260"/>
      <c r="N12" s="260"/>
      <c r="O12" s="261"/>
    </row>
    <row r="13" spans="2:15" x14ac:dyDescent="0.3">
      <c r="B13" s="258"/>
      <c r="C13" s="345" t="s">
        <v>194</v>
      </c>
      <c r="D13" s="346">
        <v>5000</v>
      </c>
      <c r="E13" s="346">
        <v>1500</v>
      </c>
      <c r="F13" s="260"/>
      <c r="G13" s="260"/>
      <c r="H13" s="260"/>
      <c r="I13" s="260"/>
      <c r="J13" s="260"/>
      <c r="K13" s="260"/>
      <c r="L13" s="260"/>
      <c r="M13" s="260"/>
      <c r="N13" s="260"/>
      <c r="O13" s="261"/>
    </row>
    <row r="14" spans="2:15" x14ac:dyDescent="0.3">
      <c r="B14" s="258"/>
      <c r="C14" s="345" t="s">
        <v>467</v>
      </c>
      <c r="D14" s="346">
        <v>23800</v>
      </c>
      <c r="E14" s="346">
        <v>12200</v>
      </c>
      <c r="F14" s="260"/>
      <c r="G14" s="260"/>
      <c r="H14" s="260"/>
      <c r="I14" s="260"/>
      <c r="J14" s="260"/>
      <c r="K14" s="260"/>
      <c r="L14" s="260"/>
      <c r="M14" s="260"/>
      <c r="N14" s="260"/>
      <c r="O14" s="261"/>
    </row>
    <row r="15" spans="2:15" ht="16.2" customHeight="1" x14ac:dyDescent="0.3">
      <c r="B15" s="258"/>
      <c r="C15" s="345" t="s">
        <v>198</v>
      </c>
      <c r="D15" s="346">
        <v>5000</v>
      </c>
      <c r="E15" s="346">
        <v>1800</v>
      </c>
      <c r="F15" s="260"/>
      <c r="G15" s="260"/>
      <c r="H15" s="260"/>
      <c r="I15" s="260"/>
      <c r="J15" s="260"/>
      <c r="K15" s="260"/>
      <c r="L15" s="260"/>
      <c r="M15" s="260"/>
      <c r="N15" s="260"/>
      <c r="O15" s="261"/>
    </row>
    <row r="16" spans="2:15" x14ac:dyDescent="0.3">
      <c r="B16" s="258"/>
      <c r="C16" s="345" t="s">
        <v>133</v>
      </c>
      <c r="D16" s="347">
        <v>500</v>
      </c>
      <c r="E16" s="347">
        <v>300</v>
      </c>
      <c r="F16" s="260"/>
      <c r="G16" s="260"/>
      <c r="H16" s="260"/>
      <c r="I16" s="260"/>
      <c r="J16" s="260"/>
      <c r="K16" s="260"/>
      <c r="L16" s="260"/>
      <c r="M16" s="260"/>
      <c r="N16" s="260"/>
      <c r="O16" s="261"/>
    </row>
    <row r="17" spans="2:15" x14ac:dyDescent="0.3">
      <c r="B17" s="258"/>
      <c r="C17" s="345" t="s">
        <v>199</v>
      </c>
      <c r="D17" s="347">
        <v>900</v>
      </c>
      <c r="E17" s="347">
        <v>300</v>
      </c>
      <c r="F17" s="260"/>
      <c r="G17" s="260"/>
      <c r="H17" s="260"/>
      <c r="I17" s="260"/>
      <c r="J17" s="260"/>
      <c r="K17" s="260"/>
      <c r="L17" s="260"/>
      <c r="M17" s="260"/>
      <c r="N17" s="260"/>
      <c r="O17" s="261"/>
    </row>
    <row r="18" spans="2:15" x14ac:dyDescent="0.3">
      <c r="B18" s="258"/>
      <c r="C18" s="345" t="s">
        <v>468</v>
      </c>
      <c r="D18" s="346">
        <v>1000</v>
      </c>
      <c r="E18" s="347">
        <v>100</v>
      </c>
      <c r="F18" s="260"/>
      <c r="G18" s="260"/>
      <c r="H18" s="260"/>
      <c r="I18" s="260"/>
      <c r="J18" s="260"/>
      <c r="K18" s="260"/>
      <c r="L18" s="260"/>
      <c r="M18" s="260"/>
      <c r="N18" s="260"/>
      <c r="O18" s="261"/>
    </row>
    <row r="19" spans="2:15" x14ac:dyDescent="0.3">
      <c r="B19" s="258"/>
      <c r="C19" s="345" t="s">
        <v>171</v>
      </c>
      <c r="D19" s="346">
        <v>3600</v>
      </c>
      <c r="E19" s="346">
        <v>1200</v>
      </c>
      <c r="F19" s="260"/>
      <c r="G19" s="260"/>
      <c r="H19" s="260"/>
      <c r="I19" s="260"/>
      <c r="J19" s="260"/>
      <c r="K19" s="260"/>
      <c r="L19" s="260"/>
      <c r="M19" s="260"/>
      <c r="N19" s="260"/>
      <c r="O19" s="261"/>
    </row>
    <row r="20" spans="2:15" x14ac:dyDescent="0.3">
      <c r="B20" s="258"/>
      <c r="C20" s="260"/>
      <c r="D20" s="260"/>
      <c r="E20" s="260"/>
      <c r="F20" s="260"/>
      <c r="G20" s="260"/>
      <c r="H20" s="260"/>
      <c r="I20" s="260"/>
      <c r="J20" s="260"/>
      <c r="K20" s="260"/>
      <c r="L20" s="260"/>
      <c r="M20" s="260"/>
      <c r="N20" s="260"/>
      <c r="O20" s="261"/>
    </row>
    <row r="21" spans="2:15" x14ac:dyDescent="0.3">
      <c r="B21" s="335" t="s">
        <v>497</v>
      </c>
      <c r="C21" s="260"/>
      <c r="D21" s="260"/>
      <c r="E21" s="260"/>
      <c r="F21" s="260"/>
      <c r="G21" s="260"/>
      <c r="H21" s="260"/>
      <c r="I21" s="260"/>
      <c r="J21" s="260"/>
      <c r="K21" s="260"/>
      <c r="L21" s="260"/>
      <c r="M21" s="260"/>
      <c r="N21" s="260"/>
      <c r="O21" s="261"/>
    </row>
    <row r="22" spans="2:15" x14ac:dyDescent="0.3">
      <c r="B22" s="258"/>
      <c r="C22" s="348" t="s">
        <v>549</v>
      </c>
      <c r="D22" s="260"/>
      <c r="E22" s="260"/>
      <c r="F22" s="260"/>
      <c r="G22" s="260"/>
      <c r="H22" s="260"/>
      <c r="I22" s="260"/>
      <c r="J22" s="260"/>
      <c r="K22" s="260"/>
      <c r="L22" s="260"/>
      <c r="M22" s="260"/>
      <c r="N22" s="260"/>
      <c r="O22" s="261"/>
    </row>
    <row r="23" spans="2:15" x14ac:dyDescent="0.3">
      <c r="B23" s="258"/>
      <c r="C23" s="348" t="s">
        <v>550</v>
      </c>
      <c r="D23" s="260"/>
      <c r="E23" s="260"/>
      <c r="F23" s="260"/>
      <c r="G23" s="260"/>
      <c r="H23" s="260"/>
      <c r="I23" s="260"/>
      <c r="J23" s="260"/>
      <c r="K23" s="260"/>
      <c r="L23" s="260"/>
      <c r="M23" s="260"/>
      <c r="N23" s="260"/>
      <c r="O23" s="261"/>
    </row>
    <row r="24" spans="2:15" s="192" customFormat="1" x14ac:dyDescent="0.3">
      <c r="B24" s="258"/>
      <c r="C24" s="348" t="s">
        <v>551</v>
      </c>
      <c r="D24" s="260"/>
      <c r="E24" s="260"/>
      <c r="F24" s="260"/>
      <c r="G24" s="260"/>
      <c r="H24" s="260"/>
      <c r="I24" s="260"/>
      <c r="J24" s="260"/>
      <c r="K24" s="260"/>
      <c r="L24" s="260"/>
      <c r="M24" s="260"/>
      <c r="N24" s="260"/>
      <c r="O24" s="261"/>
    </row>
    <row r="25" spans="2:15" x14ac:dyDescent="0.3">
      <c r="B25" s="258"/>
      <c r="C25" s="348" t="s">
        <v>552</v>
      </c>
      <c r="D25" s="260"/>
      <c r="E25" s="260"/>
      <c r="F25" s="260"/>
      <c r="G25" s="260"/>
      <c r="H25" s="260"/>
      <c r="I25" s="260"/>
      <c r="J25" s="260"/>
      <c r="K25" s="260"/>
      <c r="L25" s="260"/>
      <c r="M25" s="260"/>
      <c r="N25" s="260"/>
      <c r="O25" s="261"/>
    </row>
    <row r="26" spans="2:15" x14ac:dyDescent="0.3">
      <c r="B26" s="258"/>
      <c r="C26" s="348" t="s">
        <v>553</v>
      </c>
      <c r="D26" s="260"/>
      <c r="E26" s="260"/>
      <c r="F26" s="260"/>
      <c r="G26" s="260"/>
      <c r="H26" s="260"/>
      <c r="I26" s="260"/>
      <c r="J26" s="260"/>
      <c r="K26" s="260"/>
      <c r="L26" s="260"/>
      <c r="M26" s="260"/>
      <c r="N26" s="260"/>
      <c r="O26" s="261"/>
    </row>
    <row r="27" spans="2:15" x14ac:dyDescent="0.3">
      <c r="B27" s="258"/>
      <c r="C27" s="348" t="s">
        <v>554</v>
      </c>
      <c r="D27" s="260"/>
      <c r="E27" s="260"/>
      <c r="F27" s="260"/>
      <c r="G27" s="260"/>
      <c r="H27" s="260"/>
      <c r="I27" s="260"/>
      <c r="J27" s="260"/>
      <c r="K27" s="260"/>
      <c r="L27" s="260"/>
      <c r="M27" s="260"/>
      <c r="N27" s="260"/>
      <c r="O27" s="261"/>
    </row>
    <row r="28" spans="2:15" x14ac:dyDescent="0.3">
      <c r="B28" s="258"/>
      <c r="C28" s="348"/>
      <c r="D28" s="260"/>
      <c r="E28" s="260"/>
      <c r="F28" s="260"/>
      <c r="G28" s="260"/>
      <c r="H28" s="260"/>
      <c r="I28" s="260"/>
      <c r="J28" s="260"/>
      <c r="K28" s="260"/>
      <c r="L28" s="260"/>
      <c r="M28" s="260"/>
      <c r="N28" s="260"/>
      <c r="O28" s="261"/>
    </row>
    <row r="29" spans="2:15" x14ac:dyDescent="0.3">
      <c r="B29" s="258" t="s">
        <v>531</v>
      </c>
      <c r="C29" s="260"/>
      <c r="D29" s="260"/>
      <c r="E29" s="260"/>
      <c r="F29" s="260"/>
      <c r="G29" s="260"/>
      <c r="H29" s="260"/>
      <c r="I29" s="260"/>
      <c r="J29" s="260"/>
      <c r="K29" s="260"/>
      <c r="L29" s="260"/>
      <c r="M29" s="260"/>
      <c r="N29" s="260"/>
      <c r="O29" s="261"/>
    </row>
    <row r="30" spans="2:15" ht="14.4" customHeight="1" x14ac:dyDescent="0.3">
      <c r="B30" s="198" t="s">
        <v>532</v>
      </c>
      <c r="C30" s="199"/>
      <c r="D30" s="199"/>
      <c r="E30" s="199"/>
      <c r="F30" s="199"/>
      <c r="G30" s="199"/>
      <c r="H30" s="199"/>
      <c r="I30" s="199"/>
      <c r="J30" s="199"/>
      <c r="K30" s="199"/>
      <c r="L30" s="199"/>
      <c r="M30" s="199"/>
      <c r="N30" s="199"/>
      <c r="O30" s="200"/>
    </row>
    <row r="31" spans="2:15" x14ac:dyDescent="0.3">
      <c r="B31" s="203" t="s">
        <v>509</v>
      </c>
      <c r="C31" s="199"/>
      <c r="D31" s="199"/>
      <c r="E31" s="199"/>
      <c r="F31" s="199"/>
      <c r="G31" s="199"/>
      <c r="H31" s="199"/>
      <c r="I31" s="199"/>
      <c r="J31" s="199"/>
      <c r="K31" s="199"/>
      <c r="L31" s="199"/>
      <c r="M31" s="199"/>
      <c r="N31" s="199"/>
      <c r="O31" s="200"/>
    </row>
    <row r="32" spans="2:15" x14ac:dyDescent="0.3">
      <c r="B32" s="366"/>
      <c r="C32" s="367"/>
      <c r="D32" s="367"/>
      <c r="E32" s="367"/>
      <c r="F32" s="367"/>
      <c r="G32" s="367"/>
      <c r="H32" s="367"/>
      <c r="I32" s="367"/>
      <c r="J32" s="367"/>
      <c r="K32" s="367"/>
      <c r="L32" s="368"/>
      <c r="M32" s="368"/>
      <c r="N32" s="368"/>
      <c r="O32" s="369"/>
    </row>
    <row r="33" spans="2:15" x14ac:dyDescent="0.3">
      <c r="B33" s="266"/>
      <c r="C33" s="336"/>
      <c r="D33" s="336"/>
      <c r="E33" s="336"/>
      <c r="F33" s="336"/>
      <c r="G33" s="336"/>
      <c r="H33" s="336"/>
      <c r="I33" s="336"/>
      <c r="J33" s="336"/>
      <c r="K33" s="336"/>
      <c r="L33" s="336"/>
      <c r="M33" s="336"/>
      <c r="N33" s="336"/>
      <c r="O33" s="336"/>
    </row>
    <row r="34" spans="2:15" x14ac:dyDescent="0.3">
      <c r="B34" s="180" t="s">
        <v>507</v>
      </c>
      <c r="C34" s="195"/>
      <c r="D34" s="195"/>
      <c r="E34" s="183"/>
      <c r="F34" s="183"/>
      <c r="G34" s="183"/>
      <c r="H34" s="183"/>
      <c r="I34" s="183"/>
      <c r="J34" s="183"/>
      <c r="K34" s="183"/>
      <c r="L34" s="183"/>
      <c r="M34" s="183"/>
      <c r="N34" s="183"/>
      <c r="O34" s="184"/>
    </row>
    <row r="35" spans="2:15" x14ac:dyDescent="0.3">
      <c r="B35" s="204"/>
      <c r="C35" s="183"/>
      <c r="D35" s="183"/>
      <c r="E35" s="183"/>
      <c r="F35" s="183"/>
      <c r="G35" s="183"/>
      <c r="H35" s="183"/>
      <c r="I35" s="183"/>
      <c r="J35" s="183"/>
      <c r="K35" s="183"/>
      <c r="L35" s="183"/>
      <c r="M35" s="183"/>
      <c r="N35" s="183"/>
      <c r="O35" s="184"/>
    </row>
    <row r="36" spans="2:15" x14ac:dyDescent="0.3">
      <c r="B36" s="204"/>
      <c r="C36" s="183"/>
      <c r="D36" s="183"/>
      <c r="E36" s="183"/>
      <c r="F36" s="183"/>
      <c r="G36" s="183"/>
      <c r="H36" s="183"/>
      <c r="I36" s="183"/>
      <c r="J36" s="183"/>
      <c r="K36" s="183"/>
      <c r="L36" s="183"/>
      <c r="M36" s="183"/>
      <c r="N36" s="183"/>
      <c r="O36" s="184"/>
    </row>
    <row r="37" spans="2:15" x14ac:dyDescent="0.3">
      <c r="B37" s="204"/>
      <c r="C37" s="183"/>
      <c r="D37" s="183"/>
      <c r="E37" s="183"/>
      <c r="F37" s="183"/>
      <c r="G37" s="183"/>
      <c r="H37" s="183"/>
      <c r="I37" s="183"/>
      <c r="J37" s="183"/>
      <c r="K37" s="183"/>
      <c r="L37" s="183"/>
      <c r="M37" s="183"/>
      <c r="N37" s="183"/>
      <c r="O37" s="184"/>
    </row>
    <row r="38" spans="2:15" x14ac:dyDescent="0.3">
      <c r="B38" s="204"/>
      <c r="C38" s="183"/>
      <c r="D38" s="183"/>
      <c r="E38" s="183"/>
      <c r="F38" s="183"/>
      <c r="G38" s="183"/>
      <c r="H38" s="183"/>
      <c r="I38" s="183"/>
      <c r="J38" s="183"/>
      <c r="K38" s="183"/>
      <c r="L38" s="183"/>
      <c r="M38" s="183"/>
      <c r="N38" s="183"/>
      <c r="O38" s="184"/>
    </row>
    <row r="39" spans="2:15" x14ac:dyDescent="0.3">
      <c r="B39" s="204"/>
      <c r="C39" s="183"/>
      <c r="D39" s="183"/>
      <c r="E39" s="183"/>
      <c r="F39" s="183"/>
      <c r="G39" s="183"/>
      <c r="H39" s="183"/>
      <c r="I39" s="183"/>
      <c r="J39" s="183"/>
      <c r="K39" s="183"/>
      <c r="L39" s="183"/>
      <c r="M39" s="183"/>
      <c r="N39" s="183"/>
      <c r="O39" s="184"/>
    </row>
    <row r="40" spans="2:15" x14ac:dyDescent="0.3">
      <c r="B40" s="204"/>
      <c r="C40" s="183"/>
      <c r="D40" s="183"/>
      <c r="E40" s="183"/>
      <c r="F40" s="183"/>
      <c r="G40" s="183"/>
      <c r="H40" s="183"/>
      <c r="I40" s="183"/>
      <c r="J40" s="183"/>
      <c r="K40" s="183"/>
      <c r="L40" s="183"/>
      <c r="M40" s="183"/>
      <c r="N40" s="183"/>
      <c r="O40" s="184"/>
    </row>
    <row r="41" spans="2:15" x14ac:dyDescent="0.3">
      <c r="B41" s="266"/>
      <c r="C41" s="336"/>
      <c r="D41" s="336"/>
      <c r="E41" s="336"/>
      <c r="F41" s="336"/>
      <c r="G41" s="336"/>
      <c r="H41" s="336"/>
      <c r="I41" s="336"/>
      <c r="J41" s="336"/>
      <c r="K41" s="336"/>
      <c r="L41" s="336"/>
      <c r="M41" s="336"/>
      <c r="N41" s="336"/>
      <c r="O41" s="336"/>
    </row>
    <row r="42" spans="2:15" x14ac:dyDescent="0.3">
      <c r="B42" s="188" t="s">
        <v>508</v>
      </c>
      <c r="C42" s="183"/>
      <c r="D42" s="183"/>
      <c r="E42" s="183"/>
      <c r="F42" s="183"/>
      <c r="G42" s="183"/>
      <c r="H42" s="183"/>
      <c r="I42" s="183"/>
      <c r="J42" s="183"/>
      <c r="K42" s="183"/>
      <c r="L42" s="183"/>
      <c r="M42" s="183"/>
      <c r="N42" s="183"/>
      <c r="O42" s="184"/>
    </row>
    <row r="43" spans="2:15" x14ac:dyDescent="0.3">
      <c r="B43" s="204"/>
      <c r="C43" s="183"/>
      <c r="D43" s="183"/>
      <c r="E43" s="183"/>
      <c r="F43" s="183"/>
      <c r="G43" s="183"/>
      <c r="H43" s="183"/>
      <c r="I43" s="183"/>
      <c r="J43" s="183"/>
      <c r="K43" s="183"/>
      <c r="L43" s="183"/>
      <c r="M43" s="183"/>
      <c r="N43" s="183"/>
      <c r="O43" s="184"/>
    </row>
    <row r="44" spans="2:15" x14ac:dyDescent="0.3">
      <c r="B44" s="204"/>
      <c r="C44" s="183"/>
      <c r="D44" s="183"/>
      <c r="E44" s="183"/>
      <c r="F44" s="183"/>
      <c r="G44" s="183"/>
      <c r="H44" s="183"/>
      <c r="I44" s="183"/>
      <c r="J44" s="183"/>
      <c r="K44" s="183"/>
      <c r="L44" s="183"/>
      <c r="M44" s="183"/>
      <c r="N44" s="183"/>
      <c r="O44" s="184"/>
    </row>
    <row r="45" spans="2:15" x14ac:dyDescent="0.3">
      <c r="B45" s="204"/>
      <c r="C45" s="183"/>
      <c r="D45" s="183"/>
      <c r="E45" s="183"/>
      <c r="F45" s="183"/>
      <c r="G45" s="183"/>
      <c r="H45" s="183"/>
      <c r="I45" s="183"/>
      <c r="J45" s="183"/>
      <c r="K45" s="183"/>
      <c r="L45" s="183"/>
      <c r="M45" s="183"/>
      <c r="N45" s="183"/>
      <c r="O45" s="184"/>
    </row>
    <row r="46" spans="2:15" x14ac:dyDescent="0.3">
      <c r="B46" s="204"/>
      <c r="C46" s="183"/>
      <c r="D46" s="183"/>
      <c r="E46" s="183"/>
      <c r="F46" s="183"/>
      <c r="G46" s="183"/>
      <c r="H46" s="183"/>
      <c r="I46" s="183"/>
      <c r="J46" s="183"/>
      <c r="K46" s="183"/>
      <c r="L46" s="183"/>
      <c r="M46" s="183"/>
      <c r="N46" s="183"/>
      <c r="O46" s="184"/>
    </row>
    <row r="47" spans="2:15" x14ac:dyDescent="0.3">
      <c r="B47" s="204"/>
      <c r="C47" s="183"/>
      <c r="D47" s="183"/>
      <c r="E47" s="183"/>
      <c r="F47" s="183"/>
      <c r="G47" s="183"/>
      <c r="H47" s="183"/>
      <c r="I47" s="183"/>
      <c r="J47" s="183"/>
      <c r="K47" s="183"/>
      <c r="L47" s="183"/>
      <c r="M47" s="183"/>
      <c r="N47" s="183"/>
      <c r="O47" s="184"/>
    </row>
    <row r="48" spans="2:15" x14ac:dyDescent="0.3">
      <c r="B48" s="204"/>
      <c r="C48" s="183"/>
      <c r="D48" s="183"/>
      <c r="E48" s="183"/>
      <c r="F48" s="183"/>
      <c r="G48" s="183"/>
      <c r="H48" s="183"/>
      <c r="I48" s="183"/>
      <c r="J48" s="183"/>
      <c r="K48" s="183"/>
      <c r="L48" s="183"/>
      <c r="M48" s="183"/>
      <c r="N48" s="183"/>
      <c r="O48" s="184"/>
    </row>
    <row r="49" spans="2:15" x14ac:dyDescent="0.3">
      <c r="B49" s="182"/>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2"/>
      <c r="C51" s="183"/>
      <c r="D51" s="183"/>
      <c r="E51" s="183"/>
      <c r="F51" s="183"/>
      <c r="G51" s="183"/>
      <c r="H51" s="183"/>
      <c r="I51" s="183"/>
      <c r="J51" s="183"/>
      <c r="K51" s="183"/>
      <c r="L51" s="183"/>
      <c r="M51" s="183"/>
      <c r="N51" s="183"/>
      <c r="O51" s="184"/>
    </row>
    <row r="52" spans="2:15" x14ac:dyDescent="0.3">
      <c r="B52" s="182"/>
      <c r="C52" s="183"/>
      <c r="D52" s="183"/>
      <c r="E52" s="183"/>
      <c r="F52" s="183"/>
      <c r="G52" s="183"/>
      <c r="H52" s="183"/>
      <c r="I52" s="183"/>
      <c r="J52" s="183"/>
      <c r="K52" s="183"/>
      <c r="L52" s="183"/>
      <c r="M52" s="183"/>
      <c r="N52" s="183"/>
      <c r="O52" s="184"/>
    </row>
    <row r="53" spans="2:15" x14ac:dyDescent="0.3">
      <c r="B53" s="182"/>
      <c r="C53" s="183"/>
      <c r="D53" s="183"/>
      <c r="E53" s="183"/>
      <c r="F53" s="183"/>
      <c r="G53" s="183"/>
      <c r="H53" s="183"/>
      <c r="I53" s="183"/>
      <c r="J53" s="183"/>
      <c r="K53" s="183"/>
      <c r="L53" s="183"/>
      <c r="M53" s="183"/>
      <c r="N53" s="183"/>
      <c r="O53" s="184"/>
    </row>
    <row r="54" spans="2:15" x14ac:dyDescent="0.3">
      <c r="B54" s="182"/>
      <c r="C54" s="183"/>
      <c r="D54" s="183"/>
      <c r="E54" s="183"/>
      <c r="F54" s="183"/>
      <c r="G54" s="183"/>
      <c r="H54" s="183"/>
      <c r="I54" s="183"/>
      <c r="J54" s="183"/>
      <c r="K54" s="183"/>
      <c r="L54" s="183"/>
      <c r="M54" s="183"/>
      <c r="N54" s="183"/>
      <c r="O54" s="184"/>
    </row>
    <row r="55" spans="2:15" x14ac:dyDescent="0.3">
      <c r="B55" s="182"/>
      <c r="C55" s="183"/>
      <c r="D55" s="183"/>
      <c r="E55" s="183"/>
      <c r="F55" s="183"/>
      <c r="G55" s="183"/>
      <c r="H55" s="183"/>
      <c r="I55" s="183"/>
      <c r="J55" s="183"/>
      <c r="K55" s="183"/>
      <c r="L55" s="183"/>
      <c r="M55" s="183"/>
      <c r="N55" s="183"/>
      <c r="O55" s="184"/>
    </row>
    <row r="56" spans="2:15" x14ac:dyDescent="0.3">
      <c r="B56" s="182"/>
      <c r="C56" s="183"/>
      <c r="D56" s="183"/>
      <c r="E56" s="183"/>
      <c r="F56" s="183"/>
      <c r="G56" s="183"/>
      <c r="H56" s="183"/>
      <c r="I56" s="183"/>
      <c r="J56" s="183"/>
      <c r="K56" s="183"/>
      <c r="L56" s="183"/>
      <c r="M56" s="183"/>
      <c r="N56" s="183"/>
      <c r="O56" s="184"/>
    </row>
    <row r="57" spans="2:15" x14ac:dyDescent="0.3">
      <c r="B57" s="182"/>
      <c r="C57" s="183"/>
      <c r="D57" s="183"/>
      <c r="E57" s="183"/>
      <c r="F57" s="183"/>
      <c r="G57" s="183"/>
      <c r="H57" s="183"/>
      <c r="I57" s="183"/>
      <c r="J57" s="183"/>
      <c r="K57" s="183"/>
      <c r="L57" s="183"/>
      <c r="M57" s="183"/>
      <c r="N57" s="183"/>
      <c r="O57" s="184"/>
    </row>
    <row r="58" spans="2:15" x14ac:dyDescent="0.3">
      <c r="B58" s="182"/>
      <c r="C58" s="183"/>
      <c r="D58" s="183"/>
      <c r="E58" s="183"/>
      <c r="F58" s="183"/>
      <c r="G58" s="183"/>
      <c r="H58" s="183"/>
      <c r="I58" s="183"/>
      <c r="J58" s="183"/>
      <c r="K58" s="183"/>
      <c r="L58" s="183"/>
      <c r="M58" s="183"/>
      <c r="N58" s="183"/>
      <c r="O58" s="184"/>
    </row>
    <row r="59" spans="2:15" x14ac:dyDescent="0.3">
      <c r="B59" s="182"/>
      <c r="C59" s="183"/>
      <c r="D59" s="183"/>
      <c r="E59" s="183"/>
      <c r="F59" s="183"/>
      <c r="G59" s="183"/>
      <c r="H59" s="183"/>
      <c r="I59" s="183"/>
      <c r="J59" s="183"/>
      <c r="K59" s="183"/>
      <c r="L59" s="183"/>
      <c r="M59" s="183"/>
      <c r="N59" s="183"/>
      <c r="O59" s="184"/>
    </row>
    <row r="60" spans="2:15" x14ac:dyDescent="0.3">
      <c r="B60" s="182"/>
      <c r="C60" s="183"/>
      <c r="D60" s="183"/>
      <c r="E60" s="183"/>
      <c r="F60" s="183"/>
      <c r="G60" s="183"/>
      <c r="H60" s="183"/>
      <c r="I60" s="183"/>
      <c r="J60" s="183"/>
      <c r="K60" s="183"/>
      <c r="L60" s="183"/>
      <c r="M60" s="183"/>
      <c r="N60" s="183"/>
      <c r="O60" s="184"/>
    </row>
    <row r="61" spans="2:15" x14ac:dyDescent="0.3">
      <c r="B61" s="182"/>
      <c r="C61" s="183"/>
      <c r="D61" s="183"/>
      <c r="E61" s="183"/>
      <c r="F61" s="183"/>
      <c r="G61" s="183"/>
      <c r="H61" s="183"/>
      <c r="I61" s="183"/>
      <c r="J61" s="183"/>
      <c r="K61" s="183"/>
      <c r="L61" s="183"/>
      <c r="M61" s="183"/>
      <c r="N61" s="183"/>
      <c r="O61" s="184"/>
    </row>
    <row r="62" spans="2:15" x14ac:dyDescent="0.3">
      <c r="B62" s="182"/>
      <c r="C62" s="183"/>
      <c r="D62" s="183"/>
      <c r="E62" s="183"/>
      <c r="F62" s="183"/>
      <c r="G62" s="183"/>
      <c r="H62" s="183"/>
      <c r="I62" s="183"/>
      <c r="J62" s="183"/>
      <c r="K62" s="183"/>
      <c r="L62" s="183"/>
      <c r="M62" s="183"/>
      <c r="N62" s="183"/>
      <c r="O62" s="184"/>
    </row>
    <row r="63" spans="2:15" x14ac:dyDescent="0.3">
      <c r="B63" s="182"/>
      <c r="C63" s="183"/>
      <c r="D63" s="183"/>
      <c r="E63" s="183"/>
      <c r="F63" s="183"/>
      <c r="G63" s="183"/>
      <c r="H63" s="183"/>
      <c r="I63" s="183"/>
      <c r="J63" s="183"/>
      <c r="K63" s="183"/>
      <c r="L63" s="183"/>
      <c r="M63" s="183"/>
      <c r="N63" s="183"/>
      <c r="O63" s="184"/>
    </row>
    <row r="64" spans="2:15" x14ac:dyDescent="0.3">
      <c r="B64" s="185"/>
      <c r="C64" s="186"/>
      <c r="D64" s="186"/>
      <c r="E64" s="186"/>
      <c r="F64" s="186"/>
      <c r="G64" s="186"/>
      <c r="H64" s="186"/>
      <c r="I64" s="186"/>
      <c r="J64" s="186"/>
      <c r="K64" s="186"/>
      <c r="L64" s="186"/>
      <c r="M64" s="186"/>
      <c r="N64" s="186"/>
      <c r="O64" s="187"/>
    </row>
  </sheetData>
  <mergeCells count="2">
    <mergeCell ref="C5:C6"/>
    <mergeCell ref="B32:O3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9"/>
  <sheetViews>
    <sheetView zoomScaleNormal="70" workbookViewId="0">
      <selection activeCell="N1" sqref="N1"/>
    </sheetView>
  </sheetViews>
  <sheetFormatPr defaultColWidth="8.77734375" defaultRowHeight="14.4" x14ac:dyDescent="0.3"/>
  <cols>
    <col min="1" max="1" width="8.77734375" style="293" customWidth="1"/>
    <col min="2" max="2" width="11.6640625" style="293" customWidth="1"/>
    <col min="3" max="3" width="33.664062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510</v>
      </c>
      <c r="N2" s="294"/>
    </row>
    <row r="3" spans="2:15" x14ac:dyDescent="0.3">
      <c r="B3" s="14"/>
    </row>
    <row r="4" spans="2:15" x14ac:dyDescent="0.3">
      <c r="B4" s="255" t="s">
        <v>495</v>
      </c>
      <c r="C4" s="256"/>
      <c r="D4" s="256"/>
      <c r="E4" s="256"/>
      <c r="F4" s="256"/>
      <c r="G4" s="256"/>
      <c r="H4" s="256"/>
      <c r="I4" s="256"/>
      <c r="J4" s="256"/>
      <c r="K4" s="256"/>
      <c r="L4" s="256"/>
      <c r="M4" s="256"/>
      <c r="N4" s="256"/>
      <c r="O4" s="257"/>
    </row>
    <row r="5" spans="2:15" x14ac:dyDescent="0.3">
      <c r="B5" s="258"/>
      <c r="C5" s="365"/>
      <c r="D5" s="259" t="s">
        <v>406</v>
      </c>
      <c r="E5" s="259" t="s">
        <v>409</v>
      </c>
      <c r="F5" s="260"/>
      <c r="G5" s="260"/>
      <c r="H5" s="260"/>
      <c r="I5" s="260"/>
      <c r="J5" s="260"/>
      <c r="K5" s="260"/>
      <c r="L5" s="260"/>
      <c r="M5" s="260"/>
      <c r="N5" s="260"/>
      <c r="O5" s="261"/>
    </row>
    <row r="6" spans="2:15" x14ac:dyDescent="0.3">
      <c r="B6" s="258"/>
      <c r="C6" s="365"/>
      <c r="D6" s="262" t="s">
        <v>407</v>
      </c>
      <c r="E6" s="262" t="s">
        <v>410</v>
      </c>
      <c r="F6" s="260"/>
      <c r="G6" s="260"/>
      <c r="H6" s="260"/>
      <c r="I6" s="260"/>
      <c r="J6" s="260"/>
      <c r="K6" s="260"/>
      <c r="L6" s="260"/>
      <c r="M6" s="260"/>
      <c r="N6" s="260"/>
      <c r="O6" s="261"/>
    </row>
    <row r="7" spans="2:15" x14ac:dyDescent="0.3">
      <c r="B7" s="258"/>
      <c r="C7" s="263">
        <v>43830</v>
      </c>
      <c r="D7" s="264">
        <v>100</v>
      </c>
      <c r="E7" s="267">
        <v>1</v>
      </c>
      <c r="F7" s="260"/>
      <c r="G7" s="260"/>
      <c r="H7" s="260"/>
      <c r="I7" s="260"/>
      <c r="J7" s="260"/>
      <c r="K7" s="260"/>
      <c r="L7" s="260"/>
      <c r="M7" s="260"/>
      <c r="N7" s="260"/>
      <c r="O7" s="261"/>
    </row>
    <row r="8" spans="2:15" x14ac:dyDescent="0.3">
      <c r="B8" s="258"/>
      <c r="C8" s="265" t="s">
        <v>400</v>
      </c>
      <c r="D8" s="264">
        <v>150</v>
      </c>
      <c r="E8" s="264">
        <v>0.7</v>
      </c>
      <c r="F8" s="260"/>
      <c r="G8" s="260"/>
      <c r="H8" s="260"/>
      <c r="I8" s="260"/>
      <c r="J8" s="260"/>
      <c r="K8" s="260"/>
      <c r="L8" s="260"/>
      <c r="M8" s="260"/>
      <c r="N8" s="260"/>
      <c r="O8" s="261"/>
    </row>
    <row r="9" spans="2:15" x14ac:dyDescent="0.3">
      <c r="B9" s="258"/>
      <c r="C9" s="263">
        <v>44196</v>
      </c>
      <c r="D9" s="264">
        <v>225</v>
      </c>
      <c r="E9" s="264">
        <v>0.5</v>
      </c>
      <c r="F9" s="260"/>
      <c r="G9" s="260"/>
      <c r="H9" s="260"/>
      <c r="I9" s="260"/>
      <c r="J9" s="260"/>
      <c r="K9" s="260"/>
      <c r="L9" s="260"/>
      <c r="M9" s="260"/>
      <c r="N9" s="260"/>
      <c r="O9" s="261"/>
    </row>
    <row r="10" spans="2:15" x14ac:dyDescent="0.3">
      <c r="B10" s="258"/>
      <c r="C10" s="260"/>
      <c r="D10" s="260"/>
      <c r="E10" s="260"/>
      <c r="F10" s="260"/>
      <c r="G10" s="260"/>
      <c r="H10" s="260"/>
      <c r="I10" s="260"/>
      <c r="J10" s="260"/>
      <c r="K10" s="260"/>
      <c r="L10" s="260"/>
      <c r="M10" s="260"/>
      <c r="N10" s="260"/>
      <c r="O10" s="261"/>
    </row>
    <row r="11" spans="2:15" x14ac:dyDescent="0.3">
      <c r="B11" s="258"/>
      <c r="C11" s="340" t="s">
        <v>466</v>
      </c>
      <c r="D11" s="341"/>
      <c r="E11" s="342"/>
      <c r="F11" s="260"/>
      <c r="G11" s="260"/>
      <c r="H11" s="260"/>
      <c r="I11" s="260"/>
      <c r="J11" s="260"/>
      <c r="K11" s="260"/>
      <c r="L11" s="260"/>
      <c r="M11" s="260"/>
      <c r="N11" s="260"/>
      <c r="O11" s="261"/>
    </row>
    <row r="12" spans="2:15" x14ac:dyDescent="0.3">
      <c r="B12" s="258"/>
      <c r="C12" s="343" t="s">
        <v>408</v>
      </c>
      <c r="D12" s="344">
        <v>2020</v>
      </c>
      <c r="E12" s="344">
        <v>2019</v>
      </c>
      <c r="F12" s="260"/>
      <c r="G12" s="260"/>
      <c r="H12" s="260"/>
      <c r="I12" s="260"/>
      <c r="J12" s="260"/>
      <c r="K12" s="260"/>
      <c r="L12" s="260"/>
      <c r="M12" s="260"/>
      <c r="N12" s="260"/>
      <c r="O12" s="261"/>
    </row>
    <row r="13" spans="2:15" x14ac:dyDescent="0.3">
      <c r="B13" s="258"/>
      <c r="C13" s="345" t="s">
        <v>194</v>
      </c>
      <c r="D13" s="346">
        <v>5000</v>
      </c>
      <c r="E13" s="346">
        <v>1500</v>
      </c>
      <c r="F13" s="260"/>
      <c r="G13" s="260"/>
      <c r="H13" s="260"/>
      <c r="I13" s="260"/>
      <c r="J13" s="260"/>
      <c r="K13" s="260"/>
      <c r="L13" s="260"/>
      <c r="M13" s="260"/>
      <c r="N13" s="260"/>
      <c r="O13" s="261"/>
    </row>
    <row r="14" spans="2:15" x14ac:dyDescent="0.3">
      <c r="B14" s="258"/>
      <c r="C14" s="345" t="s">
        <v>467</v>
      </c>
      <c r="D14" s="346">
        <v>23800</v>
      </c>
      <c r="E14" s="346">
        <v>12200</v>
      </c>
      <c r="F14" s="260"/>
      <c r="G14" s="260"/>
      <c r="H14" s="260"/>
      <c r="I14" s="260"/>
      <c r="J14" s="260"/>
      <c r="K14" s="260"/>
      <c r="L14" s="260"/>
      <c r="M14" s="260"/>
      <c r="N14" s="260"/>
      <c r="O14" s="261"/>
    </row>
    <row r="15" spans="2:15" ht="16.2" customHeight="1" x14ac:dyDescent="0.3">
      <c r="B15" s="258"/>
      <c r="C15" s="345" t="s">
        <v>198</v>
      </c>
      <c r="D15" s="346">
        <v>5000</v>
      </c>
      <c r="E15" s="346">
        <v>1800</v>
      </c>
      <c r="F15" s="260"/>
      <c r="G15" s="260"/>
      <c r="H15" s="260"/>
      <c r="I15" s="260"/>
      <c r="J15" s="260"/>
      <c r="K15" s="260"/>
      <c r="L15" s="260"/>
      <c r="M15" s="260"/>
      <c r="N15" s="260"/>
      <c r="O15" s="261"/>
    </row>
    <row r="16" spans="2:15" x14ac:dyDescent="0.3">
      <c r="B16" s="258"/>
      <c r="C16" s="345" t="s">
        <v>133</v>
      </c>
      <c r="D16" s="347">
        <v>500</v>
      </c>
      <c r="E16" s="347">
        <v>300</v>
      </c>
      <c r="F16" s="260"/>
      <c r="G16" s="260"/>
      <c r="H16" s="260"/>
      <c r="I16" s="260"/>
      <c r="J16" s="260"/>
      <c r="K16" s="260"/>
      <c r="L16" s="260"/>
      <c r="M16" s="260"/>
      <c r="N16" s="260"/>
      <c r="O16" s="261"/>
    </row>
    <row r="17" spans="2:15" x14ac:dyDescent="0.3">
      <c r="B17" s="258"/>
      <c r="C17" s="345" t="s">
        <v>199</v>
      </c>
      <c r="D17" s="347">
        <v>900</v>
      </c>
      <c r="E17" s="347">
        <v>300</v>
      </c>
      <c r="F17" s="260"/>
      <c r="G17" s="260"/>
      <c r="H17" s="260"/>
      <c r="I17" s="260"/>
      <c r="J17" s="260"/>
      <c r="K17" s="260"/>
      <c r="L17" s="260"/>
      <c r="M17" s="260"/>
      <c r="N17" s="260"/>
      <c r="O17" s="261"/>
    </row>
    <row r="18" spans="2:15" x14ac:dyDescent="0.3">
      <c r="B18" s="258"/>
      <c r="C18" s="345" t="s">
        <v>468</v>
      </c>
      <c r="D18" s="346">
        <v>1000</v>
      </c>
      <c r="E18" s="347">
        <v>100</v>
      </c>
      <c r="F18" s="260"/>
      <c r="G18" s="260"/>
      <c r="H18" s="260"/>
      <c r="I18" s="260"/>
      <c r="J18" s="260"/>
      <c r="K18" s="260"/>
      <c r="L18" s="260"/>
      <c r="M18" s="260"/>
      <c r="N18" s="260"/>
      <c r="O18" s="261"/>
    </row>
    <row r="19" spans="2:15" x14ac:dyDescent="0.3">
      <c r="B19" s="258"/>
      <c r="C19" s="345" t="s">
        <v>171</v>
      </c>
      <c r="D19" s="346">
        <v>3600</v>
      </c>
      <c r="E19" s="346">
        <v>1200</v>
      </c>
      <c r="F19" s="260"/>
      <c r="G19" s="260"/>
      <c r="H19" s="260"/>
      <c r="I19" s="260"/>
      <c r="J19" s="260"/>
      <c r="K19" s="260"/>
      <c r="L19" s="260"/>
      <c r="M19" s="260"/>
      <c r="N19" s="260"/>
      <c r="O19" s="261"/>
    </row>
    <row r="20" spans="2:15" x14ac:dyDescent="0.3">
      <c r="B20" s="258"/>
      <c r="C20" s="260"/>
      <c r="D20" s="260"/>
      <c r="E20" s="260"/>
      <c r="F20" s="260"/>
      <c r="G20" s="260"/>
      <c r="H20" s="260"/>
      <c r="I20" s="260"/>
      <c r="J20" s="260"/>
      <c r="K20" s="260"/>
      <c r="L20" s="260"/>
      <c r="M20" s="260"/>
      <c r="N20" s="260"/>
      <c r="O20" s="261"/>
    </row>
    <row r="21" spans="2:15" x14ac:dyDescent="0.3">
      <c r="B21" s="335" t="s">
        <v>497</v>
      </c>
      <c r="C21" s="260"/>
      <c r="D21" s="260"/>
      <c r="E21" s="260"/>
      <c r="F21" s="260"/>
      <c r="G21" s="260"/>
      <c r="H21" s="260"/>
      <c r="I21" s="260"/>
      <c r="J21" s="260"/>
      <c r="K21" s="260"/>
      <c r="L21" s="260"/>
      <c r="M21" s="260"/>
      <c r="N21" s="260"/>
      <c r="O21" s="261"/>
    </row>
    <row r="22" spans="2:15" x14ac:dyDescent="0.3">
      <c r="B22" s="258"/>
      <c r="C22" s="348" t="s">
        <v>549</v>
      </c>
      <c r="D22" s="260"/>
      <c r="E22" s="260"/>
      <c r="F22" s="260"/>
      <c r="G22" s="260"/>
      <c r="H22" s="260"/>
      <c r="I22" s="260"/>
      <c r="J22" s="260"/>
      <c r="K22" s="260"/>
      <c r="L22" s="260"/>
      <c r="M22" s="260"/>
      <c r="N22" s="260"/>
      <c r="O22" s="261"/>
    </row>
    <row r="23" spans="2:15" x14ac:dyDescent="0.3">
      <c r="B23" s="258"/>
      <c r="C23" s="348" t="s">
        <v>550</v>
      </c>
      <c r="D23" s="260"/>
      <c r="E23" s="260"/>
      <c r="F23" s="260"/>
      <c r="G23" s="260"/>
      <c r="H23" s="260"/>
      <c r="I23" s="260"/>
      <c r="J23" s="260"/>
      <c r="K23" s="260"/>
      <c r="L23" s="260"/>
      <c r="M23" s="260"/>
      <c r="N23" s="260"/>
      <c r="O23" s="261"/>
    </row>
    <row r="24" spans="2:15" s="192" customFormat="1" x14ac:dyDescent="0.3">
      <c r="B24" s="258"/>
      <c r="C24" s="348" t="s">
        <v>551</v>
      </c>
      <c r="D24" s="260"/>
      <c r="E24" s="260"/>
      <c r="F24" s="260"/>
      <c r="G24" s="260"/>
      <c r="H24" s="260"/>
      <c r="I24" s="260"/>
      <c r="J24" s="260"/>
      <c r="K24" s="260"/>
      <c r="L24" s="260"/>
      <c r="M24" s="260"/>
      <c r="N24" s="260"/>
      <c r="O24" s="261"/>
    </row>
    <row r="25" spans="2:15" x14ac:dyDescent="0.3">
      <c r="B25" s="258"/>
      <c r="C25" s="348" t="s">
        <v>552</v>
      </c>
      <c r="D25" s="260"/>
      <c r="E25" s="260"/>
      <c r="F25" s="260"/>
      <c r="G25" s="260"/>
      <c r="H25" s="260"/>
      <c r="I25" s="260"/>
      <c r="J25" s="260"/>
      <c r="K25" s="260"/>
      <c r="L25" s="260"/>
      <c r="M25" s="260"/>
      <c r="N25" s="260"/>
      <c r="O25" s="261"/>
    </row>
    <row r="26" spans="2:15" x14ac:dyDescent="0.3">
      <c r="B26" s="258"/>
      <c r="C26" s="348" t="s">
        <v>553</v>
      </c>
      <c r="D26" s="260"/>
      <c r="E26" s="260"/>
      <c r="F26" s="260"/>
      <c r="G26" s="260"/>
      <c r="H26" s="260"/>
      <c r="I26" s="260"/>
      <c r="J26" s="260"/>
      <c r="K26" s="260"/>
      <c r="L26" s="260"/>
      <c r="M26" s="260"/>
      <c r="N26" s="260"/>
      <c r="O26" s="261"/>
    </row>
    <row r="27" spans="2:15" x14ac:dyDescent="0.3">
      <c r="B27" s="258"/>
      <c r="C27" s="348" t="s">
        <v>554</v>
      </c>
      <c r="D27" s="260"/>
      <c r="E27" s="260"/>
      <c r="F27" s="260"/>
      <c r="G27" s="260"/>
      <c r="H27" s="260"/>
      <c r="I27" s="260"/>
      <c r="J27" s="260"/>
      <c r="K27" s="260"/>
      <c r="L27" s="260"/>
      <c r="M27" s="260"/>
      <c r="N27" s="260"/>
      <c r="O27" s="261"/>
    </row>
    <row r="28" spans="2:15" x14ac:dyDescent="0.3">
      <c r="B28" s="258"/>
      <c r="C28" s="260"/>
      <c r="D28" s="260"/>
      <c r="E28" s="260"/>
      <c r="F28" s="260"/>
      <c r="G28" s="260"/>
      <c r="H28" s="260"/>
      <c r="I28" s="260"/>
      <c r="J28" s="260"/>
      <c r="K28" s="260"/>
      <c r="L28" s="260"/>
      <c r="M28" s="260"/>
      <c r="N28" s="260"/>
      <c r="O28" s="261"/>
    </row>
    <row r="29" spans="2:15" x14ac:dyDescent="0.3">
      <c r="B29" s="258" t="s">
        <v>531</v>
      </c>
      <c r="C29" s="260"/>
      <c r="D29" s="260"/>
      <c r="E29" s="260"/>
      <c r="F29" s="260"/>
      <c r="G29" s="260"/>
      <c r="H29" s="260"/>
      <c r="I29" s="260"/>
      <c r="J29" s="260"/>
      <c r="K29" s="260"/>
      <c r="L29" s="260"/>
      <c r="M29" s="260"/>
      <c r="N29" s="260"/>
      <c r="O29" s="261"/>
    </row>
    <row r="30" spans="2:15" ht="14.4" customHeight="1" x14ac:dyDescent="0.3">
      <c r="B30" s="203" t="s">
        <v>532</v>
      </c>
      <c r="C30" s="199"/>
      <c r="D30" s="199"/>
      <c r="E30" s="199"/>
      <c r="F30" s="199"/>
      <c r="G30" s="199"/>
      <c r="H30" s="199"/>
      <c r="I30" s="199"/>
      <c r="J30" s="199"/>
      <c r="K30" s="199"/>
      <c r="L30" s="199"/>
      <c r="M30" s="199"/>
      <c r="N30" s="199"/>
      <c r="O30" s="200"/>
    </row>
    <row r="31" spans="2:15" x14ac:dyDescent="0.3">
      <c r="B31" s="351" t="s">
        <v>509</v>
      </c>
      <c r="C31" s="199"/>
      <c r="D31" s="199"/>
      <c r="E31" s="199"/>
      <c r="F31" s="199"/>
      <c r="G31" s="199"/>
      <c r="H31" s="199"/>
      <c r="I31" s="199"/>
      <c r="J31" s="199"/>
      <c r="K31" s="199"/>
      <c r="L31" s="199"/>
      <c r="M31" s="199"/>
      <c r="N31" s="199"/>
      <c r="O31" s="200"/>
    </row>
    <row r="32" spans="2:15" x14ac:dyDescent="0.3">
      <c r="B32" s="366"/>
      <c r="C32" s="367"/>
      <c r="D32" s="367"/>
      <c r="E32" s="367"/>
      <c r="F32" s="367"/>
      <c r="G32" s="367"/>
      <c r="H32" s="367"/>
      <c r="I32" s="367"/>
      <c r="J32" s="367"/>
      <c r="K32" s="367"/>
      <c r="L32" s="368"/>
      <c r="M32" s="368"/>
      <c r="N32" s="368"/>
      <c r="O32" s="369"/>
    </row>
    <row r="33" spans="2:15" x14ac:dyDescent="0.3">
      <c r="B33" s="266"/>
      <c r="C33" s="336"/>
      <c r="D33" s="336"/>
      <c r="E33" s="336"/>
      <c r="F33" s="336"/>
      <c r="G33" s="336"/>
      <c r="H33" s="336"/>
      <c r="I33" s="336"/>
      <c r="J33" s="336"/>
      <c r="K33" s="336"/>
      <c r="L33" s="336"/>
      <c r="M33" s="336"/>
      <c r="N33" s="336"/>
      <c r="O33" s="336"/>
    </row>
    <row r="34" spans="2:15" x14ac:dyDescent="0.3">
      <c r="B34" s="180" t="s">
        <v>511</v>
      </c>
      <c r="C34" s="195"/>
      <c r="D34" s="195"/>
      <c r="E34" s="183"/>
      <c r="F34" s="183"/>
      <c r="G34" s="183"/>
      <c r="H34" s="183"/>
      <c r="I34" s="183"/>
      <c r="J34" s="183"/>
      <c r="K34" s="183"/>
      <c r="L34" s="183"/>
      <c r="M34" s="183"/>
      <c r="N34" s="183"/>
      <c r="O34" s="184"/>
    </row>
    <row r="35" spans="2:15" x14ac:dyDescent="0.3">
      <c r="B35" s="204"/>
      <c r="C35" s="183"/>
      <c r="D35" s="183"/>
      <c r="E35" s="183"/>
      <c r="F35" s="183"/>
      <c r="G35" s="183"/>
      <c r="H35" s="183"/>
      <c r="I35" s="183"/>
      <c r="J35" s="183"/>
      <c r="K35" s="183"/>
      <c r="L35" s="183"/>
      <c r="M35" s="183"/>
      <c r="N35" s="183"/>
      <c r="O35" s="184"/>
    </row>
    <row r="36" spans="2:15" x14ac:dyDescent="0.3">
      <c r="B36" s="204"/>
      <c r="C36" s="183"/>
      <c r="D36" s="183"/>
      <c r="E36" s="183"/>
      <c r="F36" s="183"/>
      <c r="G36" s="183"/>
      <c r="H36" s="183"/>
      <c r="I36" s="183"/>
      <c r="J36" s="183"/>
      <c r="K36" s="183"/>
      <c r="L36" s="183"/>
      <c r="M36" s="183"/>
      <c r="N36" s="183"/>
      <c r="O36" s="184"/>
    </row>
    <row r="37" spans="2:15" x14ac:dyDescent="0.3">
      <c r="B37" s="204"/>
      <c r="C37" s="183"/>
      <c r="D37" s="183"/>
      <c r="E37" s="183"/>
      <c r="F37" s="183"/>
      <c r="G37" s="183"/>
      <c r="H37" s="183"/>
      <c r="I37" s="183"/>
      <c r="J37" s="183"/>
      <c r="K37" s="183"/>
      <c r="L37" s="183"/>
      <c r="M37" s="183"/>
      <c r="N37" s="183"/>
      <c r="O37" s="184"/>
    </row>
    <row r="38" spans="2:15" x14ac:dyDescent="0.3">
      <c r="B38" s="204"/>
      <c r="C38" s="183"/>
      <c r="D38" s="183"/>
      <c r="E38" s="183"/>
      <c r="F38" s="183"/>
      <c r="G38" s="183"/>
      <c r="H38" s="183"/>
      <c r="I38" s="183"/>
      <c r="J38" s="183"/>
      <c r="K38" s="183"/>
      <c r="L38" s="183"/>
      <c r="M38" s="183"/>
      <c r="N38" s="183"/>
      <c r="O38" s="184"/>
    </row>
    <row r="39" spans="2:15" x14ac:dyDescent="0.3">
      <c r="B39" s="204"/>
      <c r="C39" s="183"/>
      <c r="D39" s="183"/>
      <c r="E39" s="183"/>
      <c r="F39" s="183"/>
      <c r="G39" s="183"/>
      <c r="H39" s="183"/>
      <c r="I39" s="183"/>
      <c r="J39" s="183"/>
      <c r="K39" s="183"/>
      <c r="L39" s="183"/>
      <c r="M39" s="183"/>
      <c r="N39" s="183"/>
      <c r="O39" s="184"/>
    </row>
    <row r="40" spans="2:15" x14ac:dyDescent="0.3">
      <c r="B40" s="204"/>
      <c r="C40" s="183"/>
      <c r="D40" s="183"/>
      <c r="E40" s="183"/>
      <c r="F40" s="183"/>
      <c r="G40" s="183"/>
      <c r="H40" s="183"/>
      <c r="I40" s="183"/>
      <c r="J40" s="183"/>
      <c r="K40" s="183"/>
      <c r="L40" s="183"/>
      <c r="M40" s="183"/>
      <c r="N40" s="183"/>
      <c r="O40" s="184"/>
    </row>
    <row r="41" spans="2:15" x14ac:dyDescent="0.3">
      <c r="B41" s="204"/>
      <c r="C41" s="183"/>
      <c r="D41" s="183"/>
      <c r="E41" s="183"/>
      <c r="F41" s="183"/>
      <c r="G41" s="183"/>
      <c r="H41" s="183"/>
      <c r="I41" s="183"/>
      <c r="J41" s="183"/>
      <c r="K41" s="183"/>
      <c r="L41" s="183"/>
      <c r="M41" s="183"/>
      <c r="N41" s="183"/>
      <c r="O41" s="184"/>
    </row>
    <row r="42" spans="2:15" x14ac:dyDescent="0.3">
      <c r="B42" s="204"/>
      <c r="C42" s="183"/>
      <c r="D42" s="183"/>
      <c r="E42" s="183"/>
      <c r="F42" s="183"/>
      <c r="G42" s="183"/>
      <c r="H42" s="183"/>
      <c r="I42" s="183"/>
      <c r="J42" s="183"/>
      <c r="K42" s="183"/>
      <c r="L42" s="183"/>
      <c r="M42" s="183"/>
      <c r="N42" s="183"/>
      <c r="O42" s="184"/>
    </row>
    <row r="43" spans="2:15" x14ac:dyDescent="0.3">
      <c r="B43" s="204"/>
      <c r="C43" s="183"/>
      <c r="D43" s="183"/>
      <c r="E43" s="183"/>
      <c r="F43" s="183"/>
      <c r="G43" s="183"/>
      <c r="H43" s="183"/>
      <c r="I43" s="183"/>
      <c r="J43" s="183"/>
      <c r="K43" s="183"/>
      <c r="L43" s="183"/>
      <c r="M43" s="183"/>
      <c r="N43" s="183"/>
      <c r="O43" s="184"/>
    </row>
    <row r="44" spans="2:15" x14ac:dyDescent="0.3">
      <c r="B44" s="204"/>
      <c r="C44" s="183"/>
      <c r="D44" s="183"/>
      <c r="E44" s="183"/>
      <c r="F44" s="183"/>
      <c r="G44" s="183"/>
      <c r="H44" s="183"/>
      <c r="I44" s="183"/>
      <c r="J44" s="183"/>
      <c r="K44" s="183"/>
      <c r="L44" s="183"/>
      <c r="M44" s="183"/>
      <c r="N44" s="183"/>
      <c r="O44" s="184"/>
    </row>
    <row r="45" spans="2:15" x14ac:dyDescent="0.3">
      <c r="B45" s="204"/>
      <c r="C45" s="183"/>
      <c r="D45" s="183"/>
      <c r="E45" s="183"/>
      <c r="F45" s="183"/>
      <c r="G45" s="183"/>
      <c r="H45" s="183"/>
      <c r="I45" s="183"/>
      <c r="J45" s="183"/>
      <c r="K45" s="183"/>
      <c r="L45" s="183"/>
      <c r="M45" s="183"/>
      <c r="N45" s="183"/>
      <c r="O45" s="184"/>
    </row>
    <row r="46" spans="2:15" x14ac:dyDescent="0.3">
      <c r="B46" s="204"/>
      <c r="C46" s="183"/>
      <c r="D46" s="183"/>
      <c r="E46" s="183"/>
      <c r="F46" s="183"/>
      <c r="G46" s="183"/>
      <c r="H46" s="183"/>
      <c r="I46" s="183"/>
      <c r="J46" s="183"/>
      <c r="K46" s="183"/>
      <c r="L46" s="183"/>
      <c r="M46" s="183"/>
      <c r="N46" s="183"/>
      <c r="O46" s="184"/>
    </row>
    <row r="47" spans="2:15" x14ac:dyDescent="0.3">
      <c r="B47" s="204"/>
      <c r="C47" s="183"/>
      <c r="D47" s="183"/>
      <c r="E47" s="183"/>
      <c r="F47" s="183"/>
      <c r="G47" s="183"/>
      <c r="H47" s="183"/>
      <c r="I47" s="183"/>
      <c r="J47" s="183"/>
      <c r="K47" s="183"/>
      <c r="L47" s="183"/>
      <c r="M47" s="183"/>
      <c r="N47" s="183"/>
      <c r="O47" s="184"/>
    </row>
    <row r="48" spans="2:15" x14ac:dyDescent="0.3">
      <c r="B48" s="204"/>
      <c r="C48" s="183"/>
      <c r="D48" s="183"/>
      <c r="E48" s="183"/>
      <c r="F48" s="183"/>
      <c r="G48" s="183"/>
      <c r="H48" s="183"/>
      <c r="I48" s="183"/>
      <c r="J48" s="183"/>
      <c r="K48" s="183"/>
      <c r="L48" s="183"/>
      <c r="M48" s="183"/>
      <c r="N48" s="183"/>
      <c r="O48" s="184"/>
    </row>
    <row r="49" spans="2:15" x14ac:dyDescent="0.3">
      <c r="B49" s="352"/>
      <c r="C49" s="186"/>
      <c r="D49" s="186"/>
      <c r="E49" s="186"/>
      <c r="F49" s="186"/>
      <c r="G49" s="186"/>
      <c r="H49" s="186"/>
      <c r="I49" s="186"/>
      <c r="J49" s="186"/>
      <c r="K49" s="186"/>
      <c r="L49" s="186"/>
      <c r="M49" s="186"/>
      <c r="N49" s="186"/>
      <c r="O49" s="187"/>
    </row>
  </sheetData>
  <mergeCells count="2">
    <mergeCell ref="C5:C6"/>
    <mergeCell ref="B32:O3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51"/>
  <sheetViews>
    <sheetView zoomScaleNormal="70" workbookViewId="0">
      <selection activeCell="N1" sqref="N1"/>
    </sheetView>
  </sheetViews>
  <sheetFormatPr defaultColWidth="8.77734375" defaultRowHeight="14.4" x14ac:dyDescent="0.3"/>
  <cols>
    <col min="1" max="1" width="8.77734375" style="293" customWidth="1"/>
    <col min="2" max="2" width="11.6640625" style="293" customWidth="1"/>
    <col min="3" max="3" width="33.664062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523</v>
      </c>
      <c r="N2" s="294"/>
    </row>
    <row r="3" spans="2:15" x14ac:dyDescent="0.3">
      <c r="B3" s="14"/>
    </row>
    <row r="4" spans="2:15" x14ac:dyDescent="0.3">
      <c r="B4" s="255" t="s">
        <v>512</v>
      </c>
      <c r="C4" s="256"/>
      <c r="D4" s="256"/>
      <c r="E4" s="256"/>
      <c r="F4" s="256"/>
      <c r="G4" s="256"/>
      <c r="H4" s="256"/>
      <c r="I4" s="256"/>
      <c r="J4" s="256"/>
      <c r="K4" s="256"/>
      <c r="L4" s="256"/>
      <c r="M4" s="256"/>
      <c r="N4" s="256"/>
      <c r="O4" s="257"/>
    </row>
    <row r="5" spans="2:15" x14ac:dyDescent="0.3">
      <c r="B5" s="258"/>
      <c r="C5" s="260"/>
      <c r="D5" s="260"/>
      <c r="E5" s="260"/>
      <c r="F5" s="260"/>
      <c r="G5" s="260"/>
      <c r="H5" s="260"/>
      <c r="I5" s="260"/>
      <c r="J5" s="260"/>
      <c r="K5" s="260"/>
      <c r="L5" s="260"/>
      <c r="M5" s="260"/>
      <c r="N5" s="260"/>
      <c r="O5" s="261"/>
    </row>
    <row r="6" spans="2:15" x14ac:dyDescent="0.3">
      <c r="B6" s="335" t="s">
        <v>513</v>
      </c>
      <c r="C6" s="260"/>
      <c r="D6" s="260"/>
      <c r="E6" s="260"/>
      <c r="F6" s="260"/>
      <c r="G6" s="260"/>
      <c r="H6" s="260"/>
      <c r="I6" s="260"/>
      <c r="J6" s="260"/>
      <c r="K6" s="260"/>
      <c r="L6" s="260"/>
      <c r="M6" s="260"/>
      <c r="N6" s="260"/>
      <c r="O6" s="261"/>
    </row>
    <row r="7" spans="2:15" x14ac:dyDescent="0.3">
      <c r="B7" s="258"/>
      <c r="C7" s="260"/>
      <c r="D7" s="260"/>
      <c r="E7" s="260"/>
      <c r="F7" s="260"/>
      <c r="G7" s="260"/>
      <c r="H7" s="260"/>
      <c r="I7" s="260"/>
      <c r="J7" s="260"/>
      <c r="K7" s="260"/>
      <c r="L7" s="260"/>
      <c r="M7" s="260"/>
      <c r="N7" s="260"/>
      <c r="O7" s="261"/>
    </row>
    <row r="8" spans="2:15" x14ac:dyDescent="0.3">
      <c r="B8" s="258"/>
      <c r="C8" s="353" t="s">
        <v>514</v>
      </c>
      <c r="D8" s="354">
        <v>100000</v>
      </c>
      <c r="E8" s="260"/>
      <c r="F8" s="260"/>
      <c r="G8" s="260"/>
      <c r="H8" s="260"/>
      <c r="I8" s="260"/>
      <c r="J8" s="260"/>
      <c r="K8" s="260"/>
      <c r="L8" s="260"/>
      <c r="M8" s="260"/>
      <c r="N8" s="260"/>
      <c r="O8" s="261"/>
    </row>
    <row r="9" spans="2:15" x14ac:dyDescent="0.3">
      <c r="B9" s="258"/>
      <c r="C9" s="353" t="s">
        <v>515</v>
      </c>
      <c r="D9" s="354">
        <v>520000</v>
      </c>
      <c r="E9" s="260"/>
      <c r="F9" s="260"/>
      <c r="G9" s="260"/>
      <c r="H9" s="260"/>
      <c r="I9" s="260"/>
      <c r="J9" s="260"/>
      <c r="K9" s="260"/>
      <c r="L9" s="260"/>
      <c r="M9" s="260"/>
      <c r="N9" s="260"/>
      <c r="O9" s="261"/>
    </row>
    <row r="10" spans="2:15" x14ac:dyDescent="0.3">
      <c r="B10" s="258"/>
      <c r="C10" s="353" t="s">
        <v>516</v>
      </c>
      <c r="D10" s="354">
        <v>625000</v>
      </c>
      <c r="E10" s="260"/>
      <c r="F10" s="260"/>
      <c r="G10" s="260"/>
      <c r="H10" s="260"/>
      <c r="I10" s="260"/>
      <c r="J10" s="260"/>
      <c r="K10" s="260"/>
      <c r="L10" s="260"/>
      <c r="M10" s="260"/>
      <c r="N10" s="260"/>
      <c r="O10" s="261"/>
    </row>
    <row r="11" spans="2:15" x14ac:dyDescent="0.3">
      <c r="B11" s="258"/>
      <c r="C11" s="260"/>
      <c r="D11" s="260"/>
      <c r="E11" s="260"/>
      <c r="F11" s="260"/>
      <c r="G11" s="260"/>
      <c r="H11" s="260"/>
      <c r="I11" s="260"/>
      <c r="J11" s="260"/>
      <c r="K11" s="260"/>
      <c r="L11" s="260"/>
      <c r="M11" s="260"/>
      <c r="N11" s="260"/>
      <c r="O11" s="261"/>
    </row>
    <row r="12" spans="2:15" x14ac:dyDescent="0.3">
      <c r="B12" s="335" t="s">
        <v>517</v>
      </c>
      <c r="C12" s="260"/>
      <c r="D12" s="260"/>
      <c r="E12" s="260"/>
      <c r="F12" s="260"/>
      <c r="G12" s="260"/>
      <c r="H12" s="260"/>
      <c r="I12" s="260"/>
      <c r="J12" s="260"/>
      <c r="K12" s="260"/>
      <c r="L12" s="260"/>
      <c r="M12" s="260"/>
      <c r="N12" s="260"/>
      <c r="O12" s="261"/>
    </row>
    <row r="13" spans="2:15" x14ac:dyDescent="0.3">
      <c r="B13" s="335"/>
      <c r="C13" s="260"/>
      <c r="D13" s="260"/>
      <c r="E13" s="260"/>
      <c r="F13" s="260"/>
      <c r="G13" s="260"/>
      <c r="H13" s="260"/>
      <c r="I13" s="260"/>
      <c r="J13" s="260"/>
      <c r="K13" s="260"/>
      <c r="L13" s="260"/>
      <c r="M13" s="260"/>
      <c r="N13" s="260"/>
      <c r="O13" s="261"/>
    </row>
    <row r="14" spans="2:15" x14ac:dyDescent="0.3">
      <c r="B14" s="258"/>
      <c r="C14" s="353" t="s">
        <v>518</v>
      </c>
      <c r="D14" s="355" t="s">
        <v>519</v>
      </c>
      <c r="E14" s="260"/>
      <c r="F14" s="260"/>
      <c r="G14" s="260"/>
      <c r="H14" s="260"/>
      <c r="I14" s="260"/>
      <c r="J14" s="260"/>
      <c r="K14" s="260"/>
      <c r="L14" s="260"/>
      <c r="M14" s="260"/>
      <c r="N14" s="260"/>
      <c r="O14" s="261"/>
    </row>
    <row r="15" spans="2:15" x14ac:dyDescent="0.3">
      <c r="B15" s="258"/>
      <c r="C15" s="353" t="s">
        <v>520</v>
      </c>
      <c r="D15" s="356">
        <v>0.15</v>
      </c>
      <c r="E15" s="260"/>
      <c r="F15" s="260"/>
      <c r="G15" s="260"/>
      <c r="H15" s="260"/>
      <c r="I15" s="260"/>
      <c r="J15" s="260"/>
      <c r="K15" s="260"/>
      <c r="L15" s="260"/>
      <c r="M15" s="260"/>
      <c r="N15" s="260"/>
      <c r="O15" s="261"/>
    </row>
    <row r="16" spans="2:15" x14ac:dyDescent="0.3">
      <c r="B16" s="258"/>
      <c r="C16" s="353" t="s">
        <v>521</v>
      </c>
      <c r="D16" s="356">
        <v>0.13</v>
      </c>
      <c r="E16" s="260"/>
      <c r="F16" s="260"/>
      <c r="G16" s="260"/>
      <c r="H16" s="260"/>
      <c r="I16" s="260"/>
      <c r="J16" s="260"/>
      <c r="K16" s="260"/>
      <c r="L16" s="260"/>
      <c r="M16" s="260"/>
      <c r="N16" s="260"/>
      <c r="O16" s="261"/>
    </row>
    <row r="17" spans="2:15" x14ac:dyDescent="0.3">
      <c r="B17" s="258"/>
      <c r="C17" s="260"/>
      <c r="D17" s="260"/>
      <c r="E17" s="260"/>
      <c r="F17" s="260"/>
      <c r="G17" s="260"/>
      <c r="H17" s="260"/>
      <c r="I17" s="260"/>
      <c r="J17" s="260"/>
      <c r="K17" s="260"/>
      <c r="L17" s="260"/>
      <c r="M17" s="260"/>
      <c r="N17" s="260"/>
      <c r="O17" s="261"/>
    </row>
    <row r="18" spans="2:15" x14ac:dyDescent="0.3">
      <c r="B18" s="258" t="s">
        <v>522</v>
      </c>
      <c r="C18" s="260"/>
      <c r="D18" s="260"/>
      <c r="E18" s="260"/>
      <c r="F18" s="260"/>
      <c r="G18" s="260"/>
      <c r="H18" s="260"/>
      <c r="I18" s="260"/>
      <c r="J18" s="260"/>
      <c r="K18" s="260"/>
      <c r="L18" s="260"/>
      <c r="M18" s="260"/>
      <c r="N18" s="260"/>
      <c r="O18" s="261"/>
    </row>
    <row r="19" spans="2:15" x14ac:dyDescent="0.3">
      <c r="B19" s="366"/>
      <c r="C19" s="367"/>
      <c r="D19" s="367"/>
      <c r="E19" s="367"/>
      <c r="F19" s="367"/>
      <c r="G19" s="367"/>
      <c r="H19" s="367"/>
      <c r="I19" s="367"/>
      <c r="J19" s="367"/>
      <c r="K19" s="367"/>
      <c r="L19" s="368"/>
      <c r="M19" s="368"/>
      <c r="N19" s="368"/>
      <c r="O19" s="369"/>
    </row>
    <row r="20" spans="2:15" x14ac:dyDescent="0.3">
      <c r="B20" s="266"/>
      <c r="C20" s="336"/>
      <c r="D20" s="336"/>
      <c r="E20" s="336"/>
      <c r="F20" s="336"/>
      <c r="G20" s="336"/>
      <c r="H20" s="336"/>
      <c r="I20" s="336"/>
      <c r="J20" s="336"/>
      <c r="K20" s="336"/>
      <c r="L20" s="336"/>
      <c r="M20" s="336"/>
      <c r="N20" s="336"/>
      <c r="O20" s="336"/>
    </row>
    <row r="21" spans="2:15" x14ac:dyDescent="0.3">
      <c r="B21" s="180" t="s">
        <v>506</v>
      </c>
      <c r="C21" s="195"/>
      <c r="D21" s="195"/>
      <c r="E21" s="183"/>
      <c r="F21" s="183"/>
      <c r="G21" s="183"/>
      <c r="H21" s="183"/>
      <c r="I21" s="183"/>
      <c r="J21" s="183"/>
      <c r="K21" s="183"/>
      <c r="L21" s="183"/>
      <c r="M21" s="183"/>
      <c r="N21" s="183"/>
      <c r="O21" s="184"/>
    </row>
    <row r="22" spans="2:15" x14ac:dyDescent="0.3">
      <c r="B22" s="204"/>
      <c r="C22" s="183"/>
      <c r="D22" s="183"/>
      <c r="E22" s="183"/>
      <c r="F22" s="183"/>
      <c r="G22" s="183"/>
      <c r="H22" s="183"/>
      <c r="I22" s="183"/>
      <c r="J22" s="183"/>
      <c r="K22" s="183"/>
      <c r="L22" s="183"/>
      <c r="M22" s="183"/>
      <c r="N22" s="183"/>
      <c r="O22" s="184"/>
    </row>
    <row r="23" spans="2:15" x14ac:dyDescent="0.3">
      <c r="B23" s="204"/>
      <c r="C23" s="183"/>
      <c r="D23" s="183"/>
      <c r="E23" s="183"/>
      <c r="F23" s="183"/>
      <c r="G23" s="183"/>
      <c r="H23" s="183"/>
      <c r="I23" s="183"/>
      <c r="J23" s="183"/>
      <c r="K23" s="183"/>
      <c r="L23" s="183"/>
      <c r="M23" s="183"/>
      <c r="N23" s="183"/>
      <c r="O23" s="184"/>
    </row>
    <row r="24" spans="2:15" x14ac:dyDescent="0.3">
      <c r="B24" s="204"/>
      <c r="C24" s="183"/>
      <c r="D24" s="183"/>
      <c r="E24" s="183"/>
      <c r="F24" s="183"/>
      <c r="G24" s="183"/>
      <c r="H24" s="183"/>
      <c r="I24" s="183"/>
      <c r="J24" s="183"/>
      <c r="K24" s="183"/>
      <c r="L24" s="183"/>
      <c r="M24" s="183"/>
      <c r="N24" s="183"/>
      <c r="O24" s="184"/>
    </row>
    <row r="25" spans="2:15" x14ac:dyDescent="0.3">
      <c r="B25" s="204"/>
      <c r="C25" s="183"/>
      <c r="D25" s="183"/>
      <c r="E25" s="183"/>
      <c r="F25" s="183"/>
      <c r="G25" s="183"/>
      <c r="H25" s="183"/>
      <c r="I25" s="183"/>
      <c r="J25" s="183"/>
      <c r="K25" s="183"/>
      <c r="L25" s="183"/>
      <c r="M25" s="183"/>
      <c r="N25" s="183"/>
      <c r="O25" s="184"/>
    </row>
    <row r="26" spans="2:15" x14ac:dyDescent="0.3">
      <c r="B26" s="204"/>
      <c r="C26" s="183"/>
      <c r="D26" s="183"/>
      <c r="E26" s="183"/>
      <c r="F26" s="183"/>
      <c r="G26" s="183"/>
      <c r="H26" s="183"/>
      <c r="I26" s="183"/>
      <c r="J26" s="183"/>
      <c r="K26" s="183"/>
      <c r="L26" s="183"/>
      <c r="M26" s="183"/>
      <c r="N26" s="183"/>
      <c r="O26" s="184"/>
    </row>
    <row r="27" spans="2:15" x14ac:dyDescent="0.3">
      <c r="B27" s="204"/>
      <c r="C27" s="183"/>
      <c r="D27" s="183"/>
      <c r="E27" s="183"/>
      <c r="F27" s="183"/>
      <c r="G27" s="183"/>
      <c r="H27" s="183"/>
      <c r="I27" s="183"/>
      <c r="J27" s="183"/>
      <c r="K27" s="183"/>
      <c r="L27" s="183"/>
      <c r="M27" s="183"/>
      <c r="N27" s="183"/>
      <c r="O27" s="184"/>
    </row>
    <row r="28" spans="2:15" x14ac:dyDescent="0.3">
      <c r="B28" s="266"/>
      <c r="C28" s="336"/>
      <c r="D28" s="336"/>
      <c r="E28" s="336"/>
      <c r="F28" s="336"/>
      <c r="G28" s="336"/>
      <c r="H28" s="336"/>
      <c r="I28" s="336"/>
      <c r="J28" s="336"/>
      <c r="K28" s="336"/>
      <c r="L28" s="336"/>
      <c r="M28" s="336"/>
      <c r="N28" s="336"/>
      <c r="O28" s="336"/>
    </row>
    <row r="29" spans="2:15" x14ac:dyDescent="0.3">
      <c r="B29" s="188" t="s">
        <v>477</v>
      </c>
      <c r="C29" s="183"/>
      <c r="D29" s="183"/>
      <c r="E29" s="183"/>
      <c r="F29" s="183"/>
      <c r="G29" s="183"/>
      <c r="H29" s="183"/>
      <c r="I29" s="183"/>
      <c r="J29" s="183"/>
      <c r="K29" s="183"/>
      <c r="L29" s="183"/>
      <c r="M29" s="183"/>
      <c r="N29" s="183"/>
      <c r="O29" s="184"/>
    </row>
    <row r="30" spans="2:15" x14ac:dyDescent="0.3">
      <c r="B30" s="204"/>
      <c r="C30" s="183"/>
      <c r="D30" s="183"/>
      <c r="E30" s="183"/>
      <c r="F30" s="183"/>
      <c r="G30" s="183"/>
      <c r="H30" s="183"/>
      <c r="I30" s="183"/>
      <c r="J30" s="183"/>
      <c r="K30" s="183"/>
      <c r="L30" s="183"/>
      <c r="M30" s="183"/>
      <c r="N30" s="183"/>
      <c r="O30" s="184"/>
    </row>
    <row r="31" spans="2:15" x14ac:dyDescent="0.3">
      <c r="B31" s="204"/>
      <c r="C31" s="183"/>
      <c r="D31" s="183"/>
      <c r="E31" s="183"/>
      <c r="F31" s="183"/>
      <c r="G31" s="183"/>
      <c r="H31" s="183"/>
      <c r="I31" s="183"/>
      <c r="J31" s="183"/>
      <c r="K31" s="183"/>
      <c r="L31" s="183"/>
      <c r="M31" s="183"/>
      <c r="N31" s="183"/>
      <c r="O31" s="184"/>
    </row>
    <row r="32" spans="2:15" x14ac:dyDescent="0.3">
      <c r="B32" s="204"/>
      <c r="C32" s="183"/>
      <c r="D32" s="183"/>
      <c r="E32" s="183"/>
      <c r="F32" s="183"/>
      <c r="G32" s="183"/>
      <c r="H32" s="183"/>
      <c r="I32" s="183"/>
      <c r="J32" s="183"/>
      <c r="K32" s="183"/>
      <c r="L32" s="183"/>
      <c r="M32" s="183"/>
      <c r="N32" s="183"/>
      <c r="O32" s="184"/>
    </row>
    <row r="33" spans="2:15" x14ac:dyDescent="0.3">
      <c r="B33" s="204"/>
      <c r="C33" s="183"/>
      <c r="D33" s="183"/>
      <c r="E33" s="183"/>
      <c r="F33" s="183"/>
      <c r="G33" s="183"/>
      <c r="H33" s="183"/>
      <c r="I33" s="183"/>
      <c r="J33" s="183"/>
      <c r="K33" s="183"/>
      <c r="L33" s="183"/>
      <c r="M33" s="183"/>
      <c r="N33" s="183"/>
      <c r="O33" s="184"/>
    </row>
    <row r="34" spans="2:15" x14ac:dyDescent="0.3">
      <c r="B34" s="204"/>
      <c r="C34" s="183"/>
      <c r="D34" s="183"/>
      <c r="E34" s="183"/>
      <c r="F34" s="183"/>
      <c r="G34" s="183"/>
      <c r="H34" s="183"/>
      <c r="I34" s="183"/>
      <c r="J34" s="183"/>
      <c r="K34" s="183"/>
      <c r="L34" s="183"/>
      <c r="M34" s="183"/>
      <c r="N34" s="183"/>
      <c r="O34" s="184"/>
    </row>
    <row r="35" spans="2:15" x14ac:dyDescent="0.3">
      <c r="B35" s="204"/>
      <c r="C35" s="183"/>
      <c r="D35" s="183"/>
      <c r="E35" s="183"/>
      <c r="F35" s="183"/>
      <c r="G35" s="183"/>
      <c r="H35" s="183"/>
      <c r="I35" s="183"/>
      <c r="J35" s="183"/>
      <c r="K35" s="183"/>
      <c r="L35" s="183"/>
      <c r="M35" s="183"/>
      <c r="N35" s="183"/>
      <c r="O35" s="184"/>
    </row>
    <row r="36" spans="2:15" x14ac:dyDescent="0.3">
      <c r="B36" s="182"/>
      <c r="C36" s="183"/>
      <c r="D36" s="183"/>
      <c r="E36" s="183"/>
      <c r="F36" s="183"/>
      <c r="G36" s="183"/>
      <c r="H36" s="183"/>
      <c r="I36" s="183"/>
      <c r="J36" s="183"/>
      <c r="K36" s="183"/>
      <c r="L36" s="183"/>
      <c r="M36" s="183"/>
      <c r="N36" s="183"/>
      <c r="O36" s="184"/>
    </row>
    <row r="37" spans="2:15" x14ac:dyDescent="0.3">
      <c r="B37" s="182"/>
      <c r="C37" s="183"/>
      <c r="D37" s="183"/>
      <c r="E37" s="183"/>
      <c r="F37" s="183"/>
      <c r="G37" s="183"/>
      <c r="H37" s="183"/>
      <c r="I37" s="183"/>
      <c r="J37" s="183"/>
      <c r="K37" s="183"/>
      <c r="L37" s="183"/>
      <c r="M37" s="183"/>
      <c r="N37" s="183"/>
      <c r="O37" s="184"/>
    </row>
    <row r="38" spans="2:15" x14ac:dyDescent="0.3">
      <c r="B38" s="182"/>
      <c r="C38" s="183"/>
      <c r="D38" s="183"/>
      <c r="E38" s="183"/>
      <c r="F38" s="183"/>
      <c r="G38" s="183"/>
      <c r="H38" s="183"/>
      <c r="I38" s="183"/>
      <c r="J38" s="183"/>
      <c r="K38" s="183"/>
      <c r="L38" s="183"/>
      <c r="M38" s="183"/>
      <c r="N38" s="183"/>
      <c r="O38" s="184"/>
    </row>
    <row r="39" spans="2:15" x14ac:dyDescent="0.3">
      <c r="B39" s="182"/>
      <c r="C39" s="183"/>
      <c r="D39" s="183"/>
      <c r="E39" s="183"/>
      <c r="F39" s="183"/>
      <c r="G39" s="183"/>
      <c r="H39" s="183"/>
      <c r="I39" s="183"/>
      <c r="J39" s="183"/>
      <c r="K39" s="183"/>
      <c r="L39" s="183"/>
      <c r="M39" s="183"/>
      <c r="N39" s="183"/>
      <c r="O39" s="184"/>
    </row>
    <row r="40" spans="2:15" x14ac:dyDescent="0.3">
      <c r="B40" s="182"/>
      <c r="C40" s="183"/>
      <c r="D40" s="183"/>
      <c r="E40" s="183"/>
      <c r="F40" s="183"/>
      <c r="G40" s="183"/>
      <c r="H40" s="183"/>
      <c r="I40" s="183"/>
      <c r="J40" s="183"/>
      <c r="K40" s="183"/>
      <c r="L40" s="183"/>
      <c r="M40" s="183"/>
      <c r="N40" s="183"/>
      <c r="O40" s="184"/>
    </row>
    <row r="41" spans="2:15" x14ac:dyDescent="0.3">
      <c r="B41" s="182"/>
      <c r="C41" s="183"/>
      <c r="D41" s="183"/>
      <c r="E41" s="183"/>
      <c r="F41" s="183"/>
      <c r="G41" s="183"/>
      <c r="H41" s="183"/>
      <c r="I41" s="183"/>
      <c r="J41" s="183"/>
      <c r="K41" s="183"/>
      <c r="L41" s="183"/>
      <c r="M41" s="183"/>
      <c r="N41" s="183"/>
      <c r="O41" s="184"/>
    </row>
    <row r="42" spans="2:15" x14ac:dyDescent="0.3">
      <c r="B42" s="182"/>
      <c r="C42" s="183"/>
      <c r="D42" s="183"/>
      <c r="E42" s="183"/>
      <c r="F42" s="183"/>
      <c r="G42" s="183"/>
      <c r="H42" s="183"/>
      <c r="I42" s="183"/>
      <c r="J42" s="183"/>
      <c r="K42" s="183"/>
      <c r="L42" s="183"/>
      <c r="M42" s="183"/>
      <c r="N42" s="183"/>
      <c r="O42" s="184"/>
    </row>
    <row r="43" spans="2:15" x14ac:dyDescent="0.3">
      <c r="B43" s="182"/>
      <c r="C43" s="183"/>
      <c r="D43" s="183"/>
      <c r="E43" s="183"/>
      <c r="F43" s="183"/>
      <c r="G43" s="183"/>
      <c r="H43" s="183"/>
      <c r="I43" s="183"/>
      <c r="J43" s="183"/>
      <c r="K43" s="183"/>
      <c r="L43" s="183"/>
      <c r="M43" s="183"/>
      <c r="N43" s="183"/>
      <c r="O43" s="184"/>
    </row>
    <row r="44" spans="2:15" x14ac:dyDescent="0.3">
      <c r="B44" s="182"/>
      <c r="C44" s="183"/>
      <c r="D44" s="183"/>
      <c r="E44" s="183"/>
      <c r="F44" s="183"/>
      <c r="G44" s="183"/>
      <c r="H44" s="183"/>
      <c r="I44" s="183"/>
      <c r="J44" s="183"/>
      <c r="K44" s="183"/>
      <c r="L44" s="183"/>
      <c r="M44" s="183"/>
      <c r="N44" s="183"/>
      <c r="O44" s="184"/>
    </row>
    <row r="45" spans="2:15" x14ac:dyDescent="0.3">
      <c r="B45" s="182"/>
      <c r="C45" s="183"/>
      <c r="D45" s="183"/>
      <c r="E45" s="183"/>
      <c r="F45" s="183"/>
      <c r="G45" s="183"/>
      <c r="H45" s="183"/>
      <c r="I45" s="183"/>
      <c r="J45" s="183"/>
      <c r="K45" s="183"/>
      <c r="L45" s="183"/>
      <c r="M45" s="183"/>
      <c r="N45" s="183"/>
      <c r="O45" s="184"/>
    </row>
    <row r="46" spans="2:15" x14ac:dyDescent="0.3">
      <c r="B46" s="182"/>
      <c r="C46" s="183"/>
      <c r="D46" s="183"/>
      <c r="E46" s="183"/>
      <c r="F46" s="183"/>
      <c r="G46" s="183"/>
      <c r="H46" s="183"/>
      <c r="I46" s="183"/>
      <c r="J46" s="183"/>
      <c r="K46" s="183"/>
      <c r="L46" s="183"/>
      <c r="M46" s="183"/>
      <c r="N46" s="183"/>
      <c r="O46" s="184"/>
    </row>
    <row r="47" spans="2:15" x14ac:dyDescent="0.3">
      <c r="B47" s="182"/>
      <c r="C47" s="183"/>
      <c r="D47" s="183"/>
      <c r="E47" s="183"/>
      <c r="F47" s="183"/>
      <c r="G47" s="183"/>
      <c r="H47" s="183"/>
      <c r="I47" s="183"/>
      <c r="J47" s="183"/>
      <c r="K47" s="183"/>
      <c r="L47" s="183"/>
      <c r="M47" s="183"/>
      <c r="N47" s="183"/>
      <c r="O47" s="184"/>
    </row>
    <row r="48" spans="2:15" x14ac:dyDescent="0.3">
      <c r="B48" s="182"/>
      <c r="C48" s="183"/>
      <c r="D48" s="183"/>
      <c r="E48" s="183"/>
      <c r="F48" s="183"/>
      <c r="G48" s="183"/>
      <c r="H48" s="183"/>
      <c r="I48" s="183"/>
      <c r="J48" s="183"/>
      <c r="K48" s="183"/>
      <c r="L48" s="183"/>
      <c r="M48" s="183"/>
      <c r="N48" s="183"/>
      <c r="O48" s="184"/>
    </row>
    <row r="49" spans="2:15" x14ac:dyDescent="0.3">
      <c r="B49" s="182"/>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5"/>
      <c r="C51" s="186"/>
      <c r="D51" s="186"/>
      <c r="E51" s="186"/>
      <c r="F51" s="186"/>
      <c r="G51" s="186"/>
      <c r="H51" s="186"/>
      <c r="I51" s="186"/>
      <c r="J51" s="186"/>
      <c r="K51" s="186"/>
      <c r="L51" s="186"/>
      <c r="M51" s="186"/>
      <c r="N51" s="186"/>
      <c r="O51" s="187"/>
    </row>
  </sheetData>
  <mergeCells count="1">
    <mergeCell ref="B19:O1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59"/>
  <sheetViews>
    <sheetView zoomScaleNormal="70" workbookViewId="0">
      <selection activeCell="N1" sqref="N1"/>
    </sheetView>
  </sheetViews>
  <sheetFormatPr defaultColWidth="8.77734375" defaultRowHeight="14.4" x14ac:dyDescent="0.3"/>
  <cols>
    <col min="1" max="1" width="8.77734375" style="293" customWidth="1"/>
    <col min="2" max="2" width="11.6640625" style="293" customWidth="1"/>
    <col min="3" max="3" width="33.6640625"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528</v>
      </c>
      <c r="N2" s="294"/>
    </row>
    <row r="3" spans="2:15" x14ac:dyDescent="0.3">
      <c r="B3" s="14"/>
    </row>
    <row r="4" spans="2:15" x14ac:dyDescent="0.3">
      <c r="B4" s="255" t="s">
        <v>512</v>
      </c>
      <c r="C4" s="256"/>
      <c r="D4" s="256"/>
      <c r="E4" s="256"/>
      <c r="F4" s="256"/>
      <c r="G4" s="256"/>
      <c r="H4" s="256"/>
      <c r="I4" s="256"/>
      <c r="J4" s="256"/>
      <c r="K4" s="256"/>
      <c r="L4" s="256"/>
      <c r="M4" s="256"/>
      <c r="N4" s="256"/>
      <c r="O4" s="257"/>
    </row>
    <row r="5" spans="2:15" x14ac:dyDescent="0.3">
      <c r="B5" s="258"/>
      <c r="C5" s="260"/>
      <c r="D5" s="260"/>
      <c r="E5" s="260"/>
      <c r="F5" s="260"/>
      <c r="G5" s="260"/>
      <c r="H5" s="260"/>
      <c r="I5" s="260"/>
      <c r="J5" s="260"/>
      <c r="K5" s="260"/>
      <c r="L5" s="260"/>
      <c r="M5" s="260"/>
      <c r="N5" s="260"/>
      <c r="O5" s="261"/>
    </row>
    <row r="6" spans="2:15" x14ac:dyDescent="0.3">
      <c r="B6" s="335" t="s">
        <v>513</v>
      </c>
      <c r="C6" s="260"/>
      <c r="D6" s="260"/>
      <c r="E6" s="260"/>
      <c r="F6" s="260"/>
      <c r="G6" s="260"/>
      <c r="H6" s="260"/>
      <c r="I6" s="260"/>
      <c r="J6" s="260"/>
      <c r="K6" s="260"/>
      <c r="L6" s="260"/>
      <c r="M6" s="260"/>
      <c r="N6" s="260"/>
      <c r="O6" s="261"/>
    </row>
    <row r="7" spans="2:15" x14ac:dyDescent="0.3">
      <c r="B7" s="258"/>
      <c r="C7" s="260"/>
      <c r="D7" s="260"/>
      <c r="E7" s="260"/>
      <c r="F7" s="260"/>
      <c r="G7" s="260"/>
      <c r="H7" s="260"/>
      <c r="I7" s="260"/>
      <c r="J7" s="260"/>
      <c r="K7" s="260"/>
      <c r="L7" s="260"/>
      <c r="M7" s="260"/>
      <c r="N7" s="260"/>
      <c r="O7" s="261"/>
    </row>
    <row r="8" spans="2:15" x14ac:dyDescent="0.3">
      <c r="B8" s="258"/>
      <c r="C8" s="353" t="s">
        <v>514</v>
      </c>
      <c r="D8" s="354">
        <v>100000</v>
      </c>
      <c r="E8" s="260"/>
      <c r="F8" s="260"/>
      <c r="G8" s="260"/>
      <c r="H8" s="260"/>
      <c r="I8" s="260"/>
      <c r="J8" s="260"/>
      <c r="K8" s="260"/>
      <c r="L8" s="260"/>
      <c r="M8" s="260"/>
      <c r="N8" s="260"/>
      <c r="O8" s="261"/>
    </row>
    <row r="9" spans="2:15" x14ac:dyDescent="0.3">
      <c r="B9" s="258"/>
      <c r="C9" s="353" t="s">
        <v>515</v>
      </c>
      <c r="D9" s="354">
        <v>520000</v>
      </c>
      <c r="E9" s="260"/>
      <c r="F9" s="260"/>
      <c r="G9" s="260"/>
      <c r="H9" s="260"/>
      <c r="I9" s="260"/>
      <c r="J9" s="260"/>
      <c r="K9" s="260"/>
      <c r="L9" s="260"/>
      <c r="M9" s="260"/>
      <c r="N9" s="260"/>
      <c r="O9" s="261"/>
    </row>
    <row r="10" spans="2:15" x14ac:dyDescent="0.3">
      <c r="B10" s="258"/>
      <c r="C10" s="353" t="s">
        <v>516</v>
      </c>
      <c r="D10" s="354">
        <v>625000</v>
      </c>
      <c r="E10" s="260"/>
      <c r="F10" s="260"/>
      <c r="G10" s="260"/>
      <c r="H10" s="260"/>
      <c r="I10" s="260"/>
      <c r="J10" s="260"/>
      <c r="K10" s="260"/>
      <c r="L10" s="260"/>
      <c r="M10" s="260"/>
      <c r="N10" s="260"/>
      <c r="O10" s="261"/>
    </row>
    <row r="11" spans="2:15" x14ac:dyDescent="0.3">
      <c r="B11" s="258"/>
      <c r="C11" s="260"/>
      <c r="D11" s="260"/>
      <c r="E11" s="260"/>
      <c r="F11" s="260"/>
      <c r="G11" s="260"/>
      <c r="H11" s="260"/>
      <c r="I11" s="260"/>
      <c r="J11" s="260"/>
      <c r="K11" s="260"/>
      <c r="L11" s="260"/>
      <c r="M11" s="260"/>
      <c r="N11" s="260"/>
      <c r="O11" s="261"/>
    </row>
    <row r="12" spans="2:15" x14ac:dyDescent="0.3">
      <c r="B12" s="335" t="s">
        <v>517</v>
      </c>
      <c r="C12" s="260"/>
      <c r="D12" s="260"/>
      <c r="E12" s="260"/>
      <c r="F12" s="260"/>
      <c r="G12" s="260"/>
      <c r="H12" s="260"/>
      <c r="I12" s="260"/>
      <c r="J12" s="260"/>
      <c r="K12" s="260"/>
      <c r="L12" s="260"/>
      <c r="M12" s="260"/>
      <c r="N12" s="260"/>
      <c r="O12" s="261"/>
    </row>
    <row r="13" spans="2:15" x14ac:dyDescent="0.3">
      <c r="B13" s="335"/>
      <c r="C13" s="260"/>
      <c r="D13" s="260"/>
      <c r="E13" s="260"/>
      <c r="F13" s="260"/>
      <c r="G13" s="260"/>
      <c r="H13" s="260"/>
      <c r="I13" s="260"/>
      <c r="J13" s="260"/>
      <c r="K13" s="260"/>
      <c r="L13" s="260"/>
      <c r="M13" s="260"/>
      <c r="N13" s="260"/>
      <c r="O13" s="261"/>
    </row>
    <row r="14" spans="2:15" x14ac:dyDescent="0.3">
      <c r="B14" s="258"/>
      <c r="C14" s="353" t="s">
        <v>518</v>
      </c>
      <c r="D14" s="355" t="s">
        <v>519</v>
      </c>
      <c r="E14" s="260"/>
      <c r="F14" s="260"/>
      <c r="G14" s="260"/>
      <c r="H14" s="260"/>
      <c r="I14" s="260"/>
      <c r="J14" s="260"/>
      <c r="K14" s="260"/>
      <c r="L14" s="260"/>
      <c r="M14" s="260"/>
      <c r="N14" s="260"/>
      <c r="O14" s="261"/>
    </row>
    <row r="15" spans="2:15" x14ac:dyDescent="0.3">
      <c r="B15" s="258"/>
      <c r="C15" s="353" t="s">
        <v>520</v>
      </c>
      <c r="D15" s="356">
        <v>0.15</v>
      </c>
      <c r="E15" s="260"/>
      <c r="F15" s="260"/>
      <c r="G15" s="260"/>
      <c r="H15" s="260"/>
      <c r="I15" s="260"/>
      <c r="J15" s="260"/>
      <c r="K15" s="260"/>
      <c r="L15" s="260"/>
      <c r="M15" s="260"/>
      <c r="N15" s="260"/>
      <c r="O15" s="261"/>
    </row>
    <row r="16" spans="2:15" x14ac:dyDescent="0.3">
      <c r="B16" s="258"/>
      <c r="C16" s="353" t="s">
        <v>521</v>
      </c>
      <c r="D16" s="356">
        <v>0.13</v>
      </c>
      <c r="E16" s="260"/>
      <c r="F16" s="260"/>
      <c r="G16" s="260"/>
      <c r="H16" s="260"/>
      <c r="I16" s="260"/>
      <c r="J16" s="260"/>
      <c r="K16" s="260"/>
      <c r="L16" s="260"/>
      <c r="M16" s="260"/>
      <c r="N16" s="260"/>
      <c r="O16" s="261"/>
    </row>
    <row r="17" spans="2:15" x14ac:dyDescent="0.3">
      <c r="B17" s="258"/>
      <c r="C17" s="260"/>
      <c r="D17" s="260"/>
      <c r="E17" s="260"/>
      <c r="F17" s="260"/>
      <c r="G17" s="260"/>
      <c r="H17" s="260"/>
      <c r="I17" s="260"/>
      <c r="J17" s="260"/>
      <c r="K17" s="260"/>
      <c r="L17" s="260"/>
      <c r="M17" s="260"/>
      <c r="N17" s="260"/>
      <c r="O17" s="261"/>
    </row>
    <row r="18" spans="2:15" x14ac:dyDescent="0.3">
      <c r="B18" s="258" t="s">
        <v>524</v>
      </c>
      <c r="C18" s="260"/>
      <c r="D18" s="260"/>
      <c r="E18" s="260"/>
      <c r="F18" s="260"/>
      <c r="G18" s="260"/>
      <c r="H18" s="260"/>
      <c r="I18" s="260"/>
      <c r="J18" s="260"/>
      <c r="K18" s="260"/>
      <c r="L18" s="260"/>
      <c r="M18" s="260"/>
      <c r="N18" s="260"/>
      <c r="O18" s="261"/>
    </row>
    <row r="19" spans="2:15" x14ac:dyDescent="0.3">
      <c r="B19" s="335" t="s">
        <v>525</v>
      </c>
      <c r="C19" s="260"/>
      <c r="D19" s="260"/>
      <c r="E19" s="260"/>
      <c r="F19" s="260"/>
      <c r="G19" s="260"/>
      <c r="H19" s="260"/>
      <c r="I19" s="260"/>
      <c r="J19" s="260"/>
      <c r="K19" s="260"/>
      <c r="L19" s="260"/>
      <c r="M19" s="260"/>
      <c r="N19" s="260"/>
      <c r="O19" s="261"/>
    </row>
    <row r="20" spans="2:15" x14ac:dyDescent="0.3">
      <c r="B20" s="335"/>
      <c r="C20" s="260"/>
      <c r="D20" s="260"/>
      <c r="E20" s="260"/>
      <c r="F20" s="260"/>
      <c r="G20" s="260"/>
      <c r="H20" s="260"/>
      <c r="I20" s="260"/>
      <c r="J20" s="260"/>
      <c r="K20" s="260"/>
      <c r="L20" s="260"/>
      <c r="M20" s="260"/>
      <c r="N20" s="260"/>
      <c r="O20" s="261"/>
    </row>
    <row r="21" spans="2:15" x14ac:dyDescent="0.3">
      <c r="B21" s="335"/>
      <c r="C21" s="373" t="s">
        <v>526</v>
      </c>
      <c r="D21" s="374"/>
      <c r="E21" s="260"/>
      <c r="F21" s="260"/>
      <c r="G21" s="260"/>
      <c r="H21" s="260"/>
      <c r="I21" s="260"/>
      <c r="J21" s="260"/>
      <c r="K21" s="260"/>
      <c r="L21" s="260"/>
      <c r="M21" s="260"/>
      <c r="N21" s="260"/>
      <c r="O21" s="261"/>
    </row>
    <row r="22" spans="2:15" x14ac:dyDescent="0.3">
      <c r="B22" s="335"/>
      <c r="C22" s="353" t="s">
        <v>514</v>
      </c>
      <c r="D22" s="354">
        <v>50000</v>
      </c>
      <c r="E22" s="260"/>
      <c r="F22" s="260"/>
      <c r="G22" s="260"/>
      <c r="H22" s="260"/>
      <c r="I22" s="260"/>
      <c r="J22" s="260"/>
      <c r="K22" s="260"/>
      <c r="L22" s="260"/>
      <c r="M22" s="260"/>
      <c r="N22" s="260"/>
      <c r="O22" s="261"/>
    </row>
    <row r="23" spans="2:15" ht="16.2" customHeight="1" x14ac:dyDescent="0.3">
      <c r="B23" s="258"/>
      <c r="C23" s="353" t="s">
        <v>515</v>
      </c>
      <c r="D23" s="354">
        <v>260000</v>
      </c>
      <c r="E23" s="260"/>
      <c r="F23" s="260"/>
      <c r="G23" s="260"/>
      <c r="H23" s="260"/>
      <c r="I23" s="260"/>
      <c r="J23" s="260"/>
      <c r="K23" s="260"/>
      <c r="L23" s="260"/>
      <c r="M23" s="260"/>
      <c r="N23" s="260"/>
      <c r="O23" s="261"/>
    </row>
    <row r="24" spans="2:15" x14ac:dyDescent="0.3">
      <c r="B24" s="258"/>
      <c r="C24" s="353" t="s">
        <v>516</v>
      </c>
      <c r="D24" s="354">
        <v>300000</v>
      </c>
      <c r="E24" s="260"/>
      <c r="F24" s="260"/>
      <c r="G24" s="260"/>
      <c r="H24" s="260"/>
      <c r="I24" s="260"/>
      <c r="J24" s="260"/>
      <c r="K24" s="260"/>
      <c r="L24" s="260"/>
      <c r="M24" s="260"/>
      <c r="N24" s="260"/>
      <c r="O24" s="261"/>
    </row>
    <row r="25" spans="2:15" x14ac:dyDescent="0.3">
      <c r="B25" s="258"/>
      <c r="C25" s="260"/>
      <c r="D25" s="260"/>
      <c r="E25" s="260"/>
      <c r="F25" s="260"/>
      <c r="G25" s="260"/>
      <c r="H25" s="260"/>
      <c r="I25" s="260"/>
      <c r="J25" s="260"/>
      <c r="K25" s="260"/>
      <c r="L25" s="260"/>
      <c r="M25" s="260"/>
      <c r="N25" s="260"/>
      <c r="O25" s="261"/>
    </row>
    <row r="26" spans="2:15" x14ac:dyDescent="0.3">
      <c r="B26" s="258" t="s">
        <v>527</v>
      </c>
      <c r="C26" s="260"/>
      <c r="D26" s="260"/>
      <c r="E26" s="260"/>
      <c r="F26" s="260"/>
      <c r="G26" s="260"/>
      <c r="H26" s="260"/>
      <c r="I26" s="260"/>
      <c r="J26" s="260"/>
      <c r="K26" s="260"/>
      <c r="L26" s="260"/>
      <c r="M26" s="260"/>
      <c r="N26" s="260"/>
      <c r="O26" s="261"/>
    </row>
    <row r="27" spans="2:15" x14ac:dyDescent="0.3">
      <c r="B27" s="366"/>
      <c r="C27" s="367"/>
      <c r="D27" s="367"/>
      <c r="E27" s="367"/>
      <c r="F27" s="367"/>
      <c r="G27" s="367"/>
      <c r="H27" s="367"/>
      <c r="I27" s="367"/>
      <c r="J27" s="367"/>
      <c r="K27" s="367"/>
      <c r="L27" s="368"/>
      <c r="M27" s="368"/>
      <c r="N27" s="368"/>
      <c r="O27" s="369"/>
    </row>
    <row r="28" spans="2:15" x14ac:dyDescent="0.3">
      <c r="B28" s="266"/>
      <c r="C28" s="336"/>
      <c r="D28" s="336"/>
      <c r="E28" s="336"/>
      <c r="F28" s="336"/>
      <c r="G28" s="336"/>
      <c r="H28" s="336"/>
      <c r="I28" s="336"/>
      <c r="J28" s="336"/>
      <c r="K28" s="336"/>
      <c r="L28" s="336"/>
      <c r="M28" s="336"/>
      <c r="N28" s="336"/>
      <c r="O28" s="336"/>
    </row>
    <row r="29" spans="2:15" x14ac:dyDescent="0.3">
      <c r="B29" s="180" t="s">
        <v>507</v>
      </c>
      <c r="C29" s="195"/>
      <c r="D29" s="195"/>
      <c r="E29" s="183"/>
      <c r="F29" s="183"/>
      <c r="G29" s="183"/>
      <c r="H29" s="183"/>
      <c r="I29" s="183"/>
      <c r="J29" s="183"/>
      <c r="K29" s="183"/>
      <c r="L29" s="183"/>
      <c r="M29" s="183"/>
      <c r="N29" s="183"/>
      <c r="O29" s="184"/>
    </row>
    <row r="30" spans="2:15" x14ac:dyDescent="0.3">
      <c r="B30" s="204"/>
      <c r="C30" s="183"/>
      <c r="D30" s="183"/>
      <c r="E30" s="183"/>
      <c r="F30" s="183"/>
      <c r="G30" s="183"/>
      <c r="H30" s="183"/>
      <c r="I30" s="183"/>
      <c r="J30" s="183"/>
      <c r="K30" s="183"/>
      <c r="L30" s="183"/>
      <c r="M30" s="183"/>
      <c r="N30" s="183"/>
      <c r="O30" s="184"/>
    </row>
    <row r="31" spans="2:15" x14ac:dyDescent="0.3">
      <c r="B31" s="204"/>
      <c r="C31" s="183"/>
      <c r="D31" s="183"/>
      <c r="E31" s="183"/>
      <c r="F31" s="183"/>
      <c r="G31" s="183"/>
      <c r="H31" s="183"/>
      <c r="I31" s="183"/>
      <c r="J31" s="183"/>
      <c r="K31" s="183"/>
      <c r="L31" s="183"/>
      <c r="M31" s="183"/>
      <c r="N31" s="183"/>
      <c r="O31" s="184"/>
    </row>
    <row r="32" spans="2:15" x14ac:dyDescent="0.3">
      <c r="B32" s="204"/>
      <c r="C32" s="183"/>
      <c r="D32" s="183"/>
      <c r="E32" s="183"/>
      <c r="F32" s="183"/>
      <c r="G32" s="183"/>
      <c r="H32" s="183"/>
      <c r="I32" s="183"/>
      <c r="J32" s="183"/>
      <c r="K32" s="183"/>
      <c r="L32" s="183"/>
      <c r="M32" s="183"/>
      <c r="N32" s="183"/>
      <c r="O32" s="184"/>
    </row>
    <row r="33" spans="2:15" x14ac:dyDescent="0.3">
      <c r="B33" s="204"/>
      <c r="C33" s="183"/>
      <c r="D33" s="183"/>
      <c r="E33" s="183"/>
      <c r="F33" s="183"/>
      <c r="G33" s="183"/>
      <c r="H33" s="183"/>
      <c r="I33" s="183"/>
      <c r="J33" s="183"/>
      <c r="K33" s="183"/>
      <c r="L33" s="183"/>
      <c r="M33" s="183"/>
      <c r="N33" s="183"/>
      <c r="O33" s="184"/>
    </row>
    <row r="34" spans="2:15" x14ac:dyDescent="0.3">
      <c r="B34" s="204"/>
      <c r="C34" s="183"/>
      <c r="D34" s="183"/>
      <c r="E34" s="183"/>
      <c r="F34" s="183"/>
      <c r="G34" s="183"/>
      <c r="H34" s="183"/>
      <c r="I34" s="183"/>
      <c r="J34" s="183"/>
      <c r="K34" s="183"/>
      <c r="L34" s="183"/>
      <c r="M34" s="183"/>
      <c r="N34" s="183"/>
      <c r="O34" s="184"/>
    </row>
    <row r="35" spans="2:15" x14ac:dyDescent="0.3">
      <c r="B35" s="204"/>
      <c r="C35" s="183"/>
      <c r="D35" s="183"/>
      <c r="E35" s="183"/>
      <c r="F35" s="183"/>
      <c r="G35" s="183"/>
      <c r="H35" s="183"/>
      <c r="I35" s="183"/>
      <c r="J35" s="183"/>
      <c r="K35" s="183"/>
      <c r="L35" s="183"/>
      <c r="M35" s="183"/>
      <c r="N35" s="183"/>
      <c r="O35" s="184"/>
    </row>
    <row r="36" spans="2:15" x14ac:dyDescent="0.3">
      <c r="B36" s="266"/>
      <c r="C36" s="336"/>
      <c r="D36" s="336"/>
      <c r="E36" s="336"/>
      <c r="F36" s="336"/>
      <c r="G36" s="336"/>
      <c r="H36" s="336"/>
      <c r="I36" s="336"/>
      <c r="J36" s="336"/>
      <c r="K36" s="336"/>
      <c r="L36" s="336"/>
      <c r="M36" s="336"/>
      <c r="N36" s="336"/>
      <c r="O36" s="336"/>
    </row>
    <row r="37" spans="2:15" x14ac:dyDescent="0.3">
      <c r="B37" s="188" t="s">
        <v>508</v>
      </c>
      <c r="C37" s="183"/>
      <c r="D37" s="183"/>
      <c r="E37" s="183"/>
      <c r="F37" s="183"/>
      <c r="G37" s="183"/>
      <c r="H37" s="183"/>
      <c r="I37" s="183"/>
      <c r="J37" s="183"/>
      <c r="K37" s="183"/>
      <c r="L37" s="183"/>
      <c r="M37" s="183"/>
      <c r="N37" s="183"/>
      <c r="O37" s="184"/>
    </row>
    <row r="38" spans="2:15" x14ac:dyDescent="0.3">
      <c r="B38" s="204"/>
      <c r="C38" s="183"/>
      <c r="D38" s="183"/>
      <c r="E38" s="183"/>
      <c r="F38" s="183"/>
      <c r="G38" s="183"/>
      <c r="H38" s="183"/>
      <c r="I38" s="183"/>
      <c r="J38" s="183"/>
      <c r="K38" s="183"/>
      <c r="L38" s="183"/>
      <c r="M38" s="183"/>
      <c r="N38" s="183"/>
      <c r="O38" s="184"/>
    </row>
    <row r="39" spans="2:15" x14ac:dyDescent="0.3">
      <c r="B39" s="204"/>
      <c r="C39" s="183"/>
      <c r="D39" s="183"/>
      <c r="E39" s="183"/>
      <c r="F39" s="183"/>
      <c r="G39" s="183"/>
      <c r="H39" s="183"/>
      <c r="I39" s="183"/>
      <c r="J39" s="183"/>
      <c r="K39" s="183"/>
      <c r="L39" s="183"/>
      <c r="M39" s="183"/>
      <c r="N39" s="183"/>
      <c r="O39" s="184"/>
    </row>
    <row r="40" spans="2:15" x14ac:dyDescent="0.3">
      <c r="B40" s="204"/>
      <c r="C40" s="183"/>
      <c r="D40" s="183"/>
      <c r="E40" s="183"/>
      <c r="F40" s="183"/>
      <c r="G40" s="183"/>
      <c r="H40" s="183"/>
      <c r="I40" s="183"/>
      <c r="J40" s="183"/>
      <c r="K40" s="183"/>
      <c r="L40" s="183"/>
      <c r="M40" s="183"/>
      <c r="N40" s="183"/>
      <c r="O40" s="184"/>
    </row>
    <row r="41" spans="2:15" x14ac:dyDescent="0.3">
      <c r="B41" s="204"/>
      <c r="C41" s="183"/>
      <c r="D41" s="183"/>
      <c r="E41" s="183"/>
      <c r="F41" s="183"/>
      <c r="G41" s="183"/>
      <c r="H41" s="183"/>
      <c r="I41" s="183"/>
      <c r="J41" s="183"/>
      <c r="K41" s="183"/>
      <c r="L41" s="183"/>
      <c r="M41" s="183"/>
      <c r="N41" s="183"/>
      <c r="O41" s="184"/>
    </row>
    <row r="42" spans="2:15" x14ac:dyDescent="0.3">
      <c r="B42" s="204"/>
      <c r="C42" s="183"/>
      <c r="D42" s="183"/>
      <c r="E42" s="183"/>
      <c r="F42" s="183"/>
      <c r="G42" s="183"/>
      <c r="H42" s="183"/>
      <c r="I42" s="183"/>
      <c r="J42" s="183"/>
      <c r="K42" s="183"/>
      <c r="L42" s="183"/>
      <c r="M42" s="183"/>
      <c r="N42" s="183"/>
      <c r="O42" s="184"/>
    </row>
    <row r="43" spans="2:15" x14ac:dyDescent="0.3">
      <c r="B43" s="204"/>
      <c r="C43" s="183"/>
      <c r="D43" s="183"/>
      <c r="E43" s="183"/>
      <c r="F43" s="183"/>
      <c r="G43" s="183"/>
      <c r="H43" s="183"/>
      <c r="I43" s="183"/>
      <c r="J43" s="183"/>
      <c r="K43" s="183"/>
      <c r="L43" s="183"/>
      <c r="M43" s="183"/>
      <c r="N43" s="183"/>
      <c r="O43" s="184"/>
    </row>
    <row r="44" spans="2:15" x14ac:dyDescent="0.3">
      <c r="B44" s="182"/>
      <c r="C44" s="183"/>
      <c r="D44" s="183"/>
      <c r="E44" s="183"/>
      <c r="F44" s="183"/>
      <c r="G44" s="183"/>
      <c r="H44" s="183"/>
      <c r="I44" s="183"/>
      <c r="J44" s="183"/>
      <c r="K44" s="183"/>
      <c r="L44" s="183"/>
      <c r="M44" s="183"/>
      <c r="N44" s="183"/>
      <c r="O44" s="184"/>
    </row>
    <row r="45" spans="2:15" x14ac:dyDescent="0.3">
      <c r="B45" s="182"/>
      <c r="C45" s="183"/>
      <c r="D45" s="183"/>
      <c r="E45" s="183"/>
      <c r="F45" s="183"/>
      <c r="G45" s="183"/>
      <c r="H45" s="183"/>
      <c r="I45" s="183"/>
      <c r="J45" s="183"/>
      <c r="K45" s="183"/>
      <c r="L45" s="183"/>
      <c r="M45" s="183"/>
      <c r="N45" s="183"/>
      <c r="O45" s="184"/>
    </row>
    <row r="46" spans="2:15" x14ac:dyDescent="0.3">
      <c r="B46" s="182"/>
      <c r="C46" s="183"/>
      <c r="D46" s="183"/>
      <c r="E46" s="183"/>
      <c r="F46" s="183"/>
      <c r="G46" s="183"/>
      <c r="H46" s="183"/>
      <c r="I46" s="183"/>
      <c r="J46" s="183"/>
      <c r="K46" s="183"/>
      <c r="L46" s="183"/>
      <c r="M46" s="183"/>
      <c r="N46" s="183"/>
      <c r="O46" s="184"/>
    </row>
    <row r="47" spans="2:15" x14ac:dyDescent="0.3">
      <c r="B47" s="182"/>
      <c r="C47" s="183"/>
      <c r="D47" s="183"/>
      <c r="E47" s="183"/>
      <c r="F47" s="183"/>
      <c r="G47" s="183"/>
      <c r="H47" s="183"/>
      <c r="I47" s="183"/>
      <c r="J47" s="183"/>
      <c r="K47" s="183"/>
      <c r="L47" s="183"/>
      <c r="M47" s="183"/>
      <c r="N47" s="183"/>
      <c r="O47" s="184"/>
    </row>
    <row r="48" spans="2:15" x14ac:dyDescent="0.3">
      <c r="B48" s="182"/>
      <c r="C48" s="183"/>
      <c r="D48" s="183"/>
      <c r="E48" s="183"/>
      <c r="F48" s="183"/>
      <c r="G48" s="183"/>
      <c r="H48" s="183"/>
      <c r="I48" s="183"/>
      <c r="J48" s="183"/>
      <c r="K48" s="183"/>
      <c r="L48" s="183"/>
      <c r="M48" s="183"/>
      <c r="N48" s="183"/>
      <c r="O48" s="184"/>
    </row>
    <row r="49" spans="2:15" x14ac:dyDescent="0.3">
      <c r="B49" s="182"/>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2"/>
      <c r="C51" s="183"/>
      <c r="D51" s="183"/>
      <c r="E51" s="183"/>
      <c r="F51" s="183"/>
      <c r="G51" s="183"/>
      <c r="H51" s="183"/>
      <c r="I51" s="183"/>
      <c r="J51" s="183"/>
      <c r="K51" s="183"/>
      <c r="L51" s="183"/>
      <c r="M51" s="183"/>
      <c r="N51" s="183"/>
      <c r="O51" s="184"/>
    </row>
    <row r="52" spans="2:15" x14ac:dyDescent="0.3">
      <c r="B52" s="182"/>
      <c r="C52" s="183"/>
      <c r="D52" s="183"/>
      <c r="E52" s="183"/>
      <c r="F52" s="183"/>
      <c r="G52" s="183"/>
      <c r="H52" s="183"/>
      <c r="I52" s="183"/>
      <c r="J52" s="183"/>
      <c r="K52" s="183"/>
      <c r="L52" s="183"/>
      <c r="M52" s="183"/>
      <c r="N52" s="183"/>
      <c r="O52" s="184"/>
    </row>
    <row r="53" spans="2:15" x14ac:dyDescent="0.3">
      <c r="B53" s="182"/>
      <c r="C53" s="183"/>
      <c r="D53" s="183"/>
      <c r="E53" s="183"/>
      <c r="F53" s="183"/>
      <c r="G53" s="183"/>
      <c r="H53" s="183"/>
      <c r="I53" s="183"/>
      <c r="J53" s="183"/>
      <c r="K53" s="183"/>
      <c r="L53" s="183"/>
      <c r="M53" s="183"/>
      <c r="N53" s="183"/>
      <c r="O53" s="184"/>
    </row>
    <row r="54" spans="2:15" x14ac:dyDescent="0.3">
      <c r="B54" s="182"/>
      <c r="C54" s="183"/>
      <c r="D54" s="183"/>
      <c r="E54" s="183"/>
      <c r="F54" s="183"/>
      <c r="G54" s="183"/>
      <c r="H54" s="183"/>
      <c r="I54" s="183"/>
      <c r="J54" s="183"/>
      <c r="K54" s="183"/>
      <c r="L54" s="183"/>
      <c r="M54" s="183"/>
      <c r="N54" s="183"/>
      <c r="O54" s="184"/>
    </row>
    <row r="55" spans="2:15" x14ac:dyDescent="0.3">
      <c r="B55" s="182"/>
      <c r="C55" s="183"/>
      <c r="D55" s="183"/>
      <c r="E55" s="183"/>
      <c r="F55" s="183"/>
      <c r="G55" s="183"/>
      <c r="H55" s="183"/>
      <c r="I55" s="183"/>
      <c r="J55" s="183"/>
      <c r="K55" s="183"/>
      <c r="L55" s="183"/>
      <c r="M55" s="183"/>
      <c r="N55" s="183"/>
      <c r="O55" s="184"/>
    </row>
    <row r="56" spans="2:15" x14ac:dyDescent="0.3">
      <c r="B56" s="182"/>
      <c r="C56" s="183"/>
      <c r="D56" s="183"/>
      <c r="E56" s="183"/>
      <c r="F56" s="183"/>
      <c r="G56" s="183"/>
      <c r="H56" s="183"/>
      <c r="I56" s="183"/>
      <c r="J56" s="183"/>
      <c r="K56" s="183"/>
      <c r="L56" s="183"/>
      <c r="M56" s="183"/>
      <c r="N56" s="183"/>
      <c r="O56" s="184"/>
    </row>
    <row r="57" spans="2:15" x14ac:dyDescent="0.3">
      <c r="B57" s="182"/>
      <c r="C57" s="183"/>
      <c r="D57" s="183"/>
      <c r="E57" s="183"/>
      <c r="F57" s="183"/>
      <c r="G57" s="183"/>
      <c r="H57" s="183"/>
      <c r="I57" s="183"/>
      <c r="J57" s="183"/>
      <c r="K57" s="183"/>
      <c r="L57" s="183"/>
      <c r="M57" s="183"/>
      <c r="N57" s="183"/>
      <c r="O57" s="184"/>
    </row>
    <row r="58" spans="2:15" x14ac:dyDescent="0.3">
      <c r="B58" s="182"/>
      <c r="C58" s="183"/>
      <c r="D58" s="183"/>
      <c r="E58" s="183"/>
      <c r="F58" s="183"/>
      <c r="G58" s="183"/>
      <c r="H58" s="183"/>
      <c r="I58" s="183"/>
      <c r="J58" s="183"/>
      <c r="K58" s="183"/>
      <c r="L58" s="183"/>
      <c r="M58" s="183"/>
      <c r="N58" s="183"/>
      <c r="O58" s="184"/>
    </row>
    <row r="59" spans="2:15" x14ac:dyDescent="0.3">
      <c r="B59" s="185"/>
      <c r="C59" s="186"/>
      <c r="D59" s="186"/>
      <c r="E59" s="186"/>
      <c r="F59" s="186"/>
      <c r="G59" s="186"/>
      <c r="H59" s="186"/>
      <c r="I59" s="186"/>
      <c r="J59" s="186"/>
      <c r="K59" s="186"/>
      <c r="L59" s="186"/>
      <c r="M59" s="186"/>
      <c r="N59" s="186"/>
      <c r="O59" s="187"/>
    </row>
  </sheetData>
  <mergeCells count="2">
    <mergeCell ref="B27:O27"/>
    <mergeCell ref="C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O52"/>
  <sheetViews>
    <sheetView zoomScaleNormal="70" workbookViewId="0">
      <selection activeCell="N1" sqref="N1"/>
    </sheetView>
  </sheetViews>
  <sheetFormatPr defaultColWidth="8.77734375" defaultRowHeight="14.4" x14ac:dyDescent="0.3"/>
  <cols>
    <col min="1" max="1" width="8.77734375" style="293" customWidth="1"/>
    <col min="2" max="2" width="11.6640625" style="293" customWidth="1"/>
    <col min="3" max="3" width="12"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544</v>
      </c>
      <c r="N2" s="294"/>
    </row>
    <row r="3" spans="2:15" x14ac:dyDescent="0.3">
      <c r="B3" s="14"/>
    </row>
    <row r="4" spans="2:15" x14ac:dyDescent="0.3">
      <c r="B4" s="255" t="s">
        <v>533</v>
      </c>
      <c r="C4" s="256"/>
      <c r="D4" s="256"/>
      <c r="E4" s="256"/>
      <c r="F4" s="256"/>
      <c r="G4" s="256"/>
      <c r="H4" s="256"/>
      <c r="I4" s="256"/>
      <c r="J4" s="256"/>
      <c r="K4" s="256"/>
      <c r="L4" s="256"/>
      <c r="M4" s="256"/>
      <c r="N4" s="256"/>
      <c r="O4" s="257"/>
    </row>
    <row r="5" spans="2:15" x14ac:dyDescent="0.3">
      <c r="B5" s="258"/>
      <c r="C5" s="260"/>
      <c r="D5" s="260"/>
      <c r="E5" s="260"/>
      <c r="F5" s="260"/>
      <c r="G5" s="260"/>
      <c r="H5" s="260"/>
      <c r="I5" s="260"/>
      <c r="J5" s="260"/>
      <c r="K5" s="260"/>
      <c r="L5" s="260"/>
      <c r="M5" s="260"/>
      <c r="N5" s="260"/>
      <c r="O5" s="261"/>
    </row>
    <row r="6" spans="2:15" x14ac:dyDescent="0.3">
      <c r="B6" s="335" t="s">
        <v>534</v>
      </c>
      <c r="C6" s="260"/>
      <c r="D6" s="260"/>
      <c r="E6" s="260"/>
      <c r="F6" s="260"/>
      <c r="G6" s="260"/>
      <c r="H6" s="260"/>
      <c r="I6" s="260"/>
      <c r="J6" s="260"/>
      <c r="K6" s="260"/>
      <c r="L6" s="260"/>
      <c r="M6" s="260"/>
      <c r="N6" s="260"/>
      <c r="O6" s="261"/>
    </row>
    <row r="7" spans="2:15" x14ac:dyDescent="0.3">
      <c r="B7" s="359" t="s">
        <v>535</v>
      </c>
      <c r="C7" s="260"/>
      <c r="D7" s="260"/>
      <c r="E7" s="260"/>
      <c r="F7" s="260"/>
      <c r="G7" s="260"/>
      <c r="H7" s="260"/>
      <c r="I7" s="260"/>
      <c r="J7" s="260"/>
      <c r="K7" s="260"/>
      <c r="L7" s="260"/>
      <c r="M7" s="260"/>
      <c r="N7" s="260"/>
      <c r="O7" s="261"/>
    </row>
    <row r="8" spans="2:15" x14ac:dyDescent="0.3">
      <c r="B8" s="359" t="s">
        <v>536</v>
      </c>
      <c r="C8" s="260"/>
      <c r="D8" s="260"/>
      <c r="E8" s="260"/>
      <c r="F8" s="260"/>
      <c r="G8" s="260"/>
      <c r="H8" s="260"/>
      <c r="I8" s="260"/>
      <c r="J8" s="260"/>
      <c r="K8" s="260"/>
      <c r="L8" s="260"/>
      <c r="M8" s="260"/>
      <c r="N8" s="260"/>
      <c r="O8" s="261"/>
    </row>
    <row r="9" spans="2:15" x14ac:dyDescent="0.3">
      <c r="B9" s="258"/>
      <c r="C9" s="260"/>
      <c r="D9" s="260"/>
      <c r="E9" s="260"/>
      <c r="F9" s="260"/>
      <c r="G9" s="260"/>
      <c r="H9" s="260"/>
      <c r="I9" s="260"/>
      <c r="J9" s="260"/>
      <c r="K9" s="260"/>
      <c r="L9" s="260"/>
      <c r="M9" s="260"/>
      <c r="N9" s="260"/>
      <c r="O9" s="261"/>
    </row>
    <row r="10" spans="2:15" x14ac:dyDescent="0.3">
      <c r="B10" s="335" t="s">
        <v>537</v>
      </c>
      <c r="C10" s="260"/>
      <c r="D10" s="260"/>
      <c r="E10" s="260"/>
      <c r="F10" s="260"/>
      <c r="G10" s="260"/>
      <c r="H10" s="260"/>
      <c r="I10" s="260"/>
      <c r="J10" s="260"/>
      <c r="K10" s="260"/>
      <c r="L10" s="260"/>
      <c r="M10" s="260"/>
      <c r="N10" s="260"/>
      <c r="O10" s="261"/>
    </row>
    <row r="11" spans="2:15" x14ac:dyDescent="0.3">
      <c r="B11" s="258"/>
      <c r="C11" s="360" t="s">
        <v>538</v>
      </c>
      <c r="D11" s="360" t="s">
        <v>539</v>
      </c>
      <c r="E11" s="360" t="s">
        <v>540</v>
      </c>
      <c r="F11" s="260"/>
      <c r="G11" s="260"/>
      <c r="H11" s="260"/>
      <c r="I11" s="260"/>
      <c r="J11" s="260"/>
      <c r="K11" s="260"/>
      <c r="L11" s="260"/>
      <c r="M11" s="260"/>
      <c r="N11" s="260"/>
      <c r="O11" s="261"/>
    </row>
    <row r="12" spans="2:15" x14ac:dyDescent="0.3">
      <c r="B12" s="258"/>
      <c r="C12" s="362">
        <v>1.5</v>
      </c>
      <c r="D12" s="361">
        <v>0.14000000000000001</v>
      </c>
      <c r="E12" s="361">
        <v>0.23</v>
      </c>
      <c r="F12" s="260"/>
      <c r="G12" s="260"/>
      <c r="H12" s="260"/>
      <c r="I12" s="260"/>
      <c r="J12" s="260"/>
      <c r="K12" s="260"/>
      <c r="L12" s="260"/>
      <c r="M12" s="260"/>
      <c r="N12" s="260"/>
      <c r="O12" s="261"/>
    </row>
    <row r="13" spans="2:15" x14ac:dyDescent="0.3">
      <c r="B13" s="258"/>
      <c r="C13" s="362">
        <v>1.85</v>
      </c>
      <c r="D13" s="361">
        <v>0.49</v>
      </c>
      <c r="E13" s="361">
        <v>0.16</v>
      </c>
      <c r="F13" s="260"/>
      <c r="G13" s="260"/>
      <c r="H13" s="260"/>
      <c r="I13" s="260"/>
      <c r="J13" s="260"/>
      <c r="K13" s="260"/>
      <c r="L13" s="260"/>
      <c r="M13" s="260"/>
      <c r="N13" s="260"/>
      <c r="O13" s="261"/>
    </row>
    <row r="14" spans="2:15" x14ac:dyDescent="0.3">
      <c r="B14" s="258"/>
      <c r="C14" s="362">
        <v>3</v>
      </c>
      <c r="D14" s="361">
        <v>0.22</v>
      </c>
      <c r="E14" s="361">
        <v>0.02</v>
      </c>
      <c r="F14" s="260"/>
      <c r="G14" s="260"/>
      <c r="H14" s="260"/>
      <c r="I14" s="260"/>
      <c r="J14" s="260"/>
      <c r="K14" s="260"/>
      <c r="L14" s="260"/>
      <c r="M14" s="260"/>
      <c r="N14" s="260"/>
      <c r="O14" s="261"/>
    </row>
    <row r="15" spans="2:15" x14ac:dyDescent="0.3">
      <c r="B15" s="258"/>
      <c r="C15" s="260"/>
      <c r="D15" s="260"/>
      <c r="E15" s="260"/>
      <c r="F15" s="260"/>
      <c r="G15" s="260"/>
      <c r="H15" s="260"/>
      <c r="I15" s="260"/>
      <c r="J15" s="260"/>
      <c r="K15" s="260"/>
      <c r="L15" s="260"/>
      <c r="M15" s="260"/>
      <c r="N15" s="260"/>
      <c r="O15" s="261"/>
    </row>
    <row r="16" spans="2:15" x14ac:dyDescent="0.3">
      <c r="B16" s="335" t="s">
        <v>541</v>
      </c>
      <c r="C16" s="260"/>
      <c r="D16" s="260"/>
      <c r="E16" s="260"/>
      <c r="F16" s="260"/>
      <c r="G16" s="260"/>
      <c r="H16" s="260"/>
      <c r="I16" s="260"/>
      <c r="J16" s="260"/>
      <c r="K16" s="260"/>
      <c r="L16" s="260"/>
      <c r="M16" s="260"/>
      <c r="N16" s="260"/>
      <c r="O16" s="261"/>
    </row>
    <row r="17" spans="2:15" x14ac:dyDescent="0.3">
      <c r="B17" s="258"/>
      <c r="C17" s="260"/>
      <c r="D17" s="260"/>
      <c r="E17" s="260"/>
      <c r="F17" s="260"/>
      <c r="G17" s="260"/>
      <c r="H17" s="260"/>
      <c r="I17" s="260"/>
      <c r="J17" s="260"/>
      <c r="K17" s="260"/>
      <c r="L17" s="260"/>
      <c r="M17" s="260"/>
      <c r="N17" s="260"/>
      <c r="O17" s="261"/>
    </row>
    <row r="18" spans="2:15" x14ac:dyDescent="0.3">
      <c r="B18" s="258" t="s">
        <v>542</v>
      </c>
      <c r="C18" s="260"/>
      <c r="D18" s="260"/>
      <c r="E18" s="260"/>
      <c r="F18" s="260"/>
      <c r="G18" s="260"/>
      <c r="H18" s="260"/>
      <c r="I18" s="260"/>
      <c r="J18" s="260"/>
      <c r="K18" s="260"/>
      <c r="L18" s="260"/>
      <c r="M18" s="260"/>
      <c r="N18" s="260"/>
      <c r="O18" s="261"/>
    </row>
    <row r="19" spans="2:15" x14ac:dyDescent="0.3">
      <c r="B19" s="358" t="s">
        <v>543</v>
      </c>
      <c r="C19" s="260"/>
      <c r="D19" s="260"/>
      <c r="E19" s="260"/>
      <c r="F19" s="260"/>
      <c r="G19" s="260"/>
      <c r="H19" s="260"/>
      <c r="I19" s="260"/>
      <c r="J19" s="260"/>
      <c r="K19" s="260"/>
      <c r="L19" s="260"/>
      <c r="M19" s="260"/>
      <c r="N19" s="260"/>
      <c r="O19" s="261"/>
    </row>
    <row r="20" spans="2:15" x14ac:dyDescent="0.3">
      <c r="B20" s="366"/>
      <c r="C20" s="367"/>
      <c r="D20" s="367"/>
      <c r="E20" s="367"/>
      <c r="F20" s="367"/>
      <c r="G20" s="367"/>
      <c r="H20" s="367"/>
      <c r="I20" s="367"/>
      <c r="J20" s="367"/>
      <c r="K20" s="367"/>
      <c r="L20" s="368"/>
      <c r="M20" s="368"/>
      <c r="N20" s="368"/>
      <c r="O20" s="369"/>
    </row>
    <row r="21" spans="2:15" x14ac:dyDescent="0.3">
      <c r="B21" s="266"/>
      <c r="C21" s="336"/>
      <c r="D21" s="336"/>
      <c r="E21" s="336"/>
      <c r="F21" s="336"/>
      <c r="G21" s="336"/>
      <c r="H21" s="336"/>
      <c r="I21" s="336"/>
      <c r="J21" s="336"/>
      <c r="K21" s="336"/>
      <c r="L21" s="336"/>
      <c r="M21" s="336"/>
      <c r="N21" s="336"/>
      <c r="O21" s="336"/>
    </row>
    <row r="22" spans="2:15" x14ac:dyDescent="0.3">
      <c r="B22" s="180" t="s">
        <v>507</v>
      </c>
      <c r="C22" s="195"/>
      <c r="D22" s="195"/>
      <c r="E22" s="183"/>
      <c r="F22" s="183"/>
      <c r="G22" s="183"/>
      <c r="H22" s="183"/>
      <c r="I22" s="183"/>
      <c r="J22" s="183"/>
      <c r="K22" s="183"/>
      <c r="L22" s="183"/>
      <c r="M22" s="183"/>
      <c r="N22" s="183"/>
      <c r="O22" s="184"/>
    </row>
    <row r="23" spans="2:15" x14ac:dyDescent="0.3">
      <c r="B23" s="204"/>
      <c r="C23" s="183"/>
      <c r="D23" s="183"/>
      <c r="E23" s="183"/>
      <c r="F23" s="183"/>
      <c r="G23" s="183"/>
      <c r="H23" s="183"/>
      <c r="I23" s="183"/>
      <c r="J23" s="183"/>
      <c r="K23" s="183"/>
      <c r="L23" s="183"/>
      <c r="M23" s="183"/>
      <c r="N23" s="183"/>
      <c r="O23" s="184"/>
    </row>
    <row r="24" spans="2:15" x14ac:dyDescent="0.3">
      <c r="B24" s="204"/>
      <c r="C24" s="183"/>
      <c r="D24" s="183"/>
      <c r="E24" s="183"/>
      <c r="F24" s="183"/>
      <c r="G24" s="183"/>
      <c r="H24" s="183"/>
      <c r="I24" s="183"/>
      <c r="J24" s="183"/>
      <c r="K24" s="183"/>
      <c r="L24" s="183"/>
      <c r="M24" s="183"/>
      <c r="N24" s="183"/>
      <c r="O24" s="184"/>
    </row>
    <row r="25" spans="2:15" x14ac:dyDescent="0.3">
      <c r="B25" s="204"/>
      <c r="C25" s="183"/>
      <c r="D25" s="183"/>
      <c r="E25" s="183"/>
      <c r="F25" s="183"/>
      <c r="G25" s="183"/>
      <c r="H25" s="183"/>
      <c r="I25" s="183"/>
      <c r="J25" s="183"/>
      <c r="K25" s="183"/>
      <c r="L25" s="183"/>
      <c r="M25" s="183"/>
      <c r="N25" s="183"/>
      <c r="O25" s="184"/>
    </row>
    <row r="26" spans="2:15" x14ac:dyDescent="0.3">
      <c r="B26" s="204"/>
      <c r="C26" s="183"/>
      <c r="D26" s="183"/>
      <c r="E26" s="183"/>
      <c r="F26" s="183"/>
      <c r="G26" s="183"/>
      <c r="H26" s="183"/>
      <c r="I26" s="183"/>
      <c r="J26" s="183"/>
      <c r="K26" s="183"/>
      <c r="L26" s="183"/>
      <c r="M26" s="183"/>
      <c r="N26" s="183"/>
      <c r="O26" s="184"/>
    </row>
    <row r="27" spans="2:15" x14ac:dyDescent="0.3">
      <c r="B27" s="204"/>
      <c r="C27" s="183"/>
      <c r="D27" s="183"/>
      <c r="E27" s="183"/>
      <c r="F27" s="183"/>
      <c r="G27" s="183"/>
      <c r="H27" s="183"/>
      <c r="I27" s="183"/>
      <c r="J27" s="183"/>
      <c r="K27" s="183"/>
      <c r="L27" s="183"/>
      <c r="M27" s="183"/>
      <c r="N27" s="183"/>
      <c r="O27" s="184"/>
    </row>
    <row r="28" spans="2:15" x14ac:dyDescent="0.3">
      <c r="B28" s="204"/>
      <c r="C28" s="183"/>
      <c r="D28" s="183"/>
      <c r="E28" s="183"/>
      <c r="F28" s="183"/>
      <c r="G28" s="183"/>
      <c r="H28" s="183"/>
      <c r="I28" s="183"/>
      <c r="J28" s="183"/>
      <c r="K28" s="183"/>
      <c r="L28" s="183"/>
      <c r="M28" s="183"/>
      <c r="N28" s="183"/>
      <c r="O28" s="184"/>
    </row>
    <row r="29" spans="2:15" x14ac:dyDescent="0.3">
      <c r="B29" s="266"/>
      <c r="C29" s="336"/>
      <c r="D29" s="336"/>
      <c r="E29" s="336"/>
      <c r="F29" s="336"/>
      <c r="G29" s="336"/>
      <c r="H29" s="336"/>
      <c r="I29" s="336"/>
      <c r="J29" s="336"/>
      <c r="K29" s="336"/>
      <c r="L29" s="336"/>
      <c r="M29" s="336"/>
      <c r="N29" s="336"/>
      <c r="O29" s="336"/>
    </row>
    <row r="30" spans="2:15" x14ac:dyDescent="0.3">
      <c r="B30" s="188" t="s">
        <v>508</v>
      </c>
      <c r="C30" s="183"/>
      <c r="D30" s="183"/>
      <c r="E30" s="183"/>
      <c r="F30" s="183"/>
      <c r="G30" s="183"/>
      <c r="H30" s="183"/>
      <c r="I30" s="183"/>
      <c r="J30" s="183"/>
      <c r="K30" s="183"/>
      <c r="L30" s="183"/>
      <c r="M30" s="183"/>
      <c r="N30" s="183"/>
      <c r="O30" s="184"/>
    </row>
    <row r="31" spans="2:15" x14ac:dyDescent="0.3">
      <c r="B31" s="204"/>
      <c r="C31" s="183"/>
      <c r="D31" s="183"/>
      <c r="E31" s="183"/>
      <c r="F31" s="183"/>
      <c r="G31" s="183"/>
      <c r="H31" s="183"/>
      <c r="I31" s="183"/>
      <c r="J31" s="183"/>
      <c r="K31" s="183"/>
      <c r="L31" s="183"/>
      <c r="M31" s="183"/>
      <c r="N31" s="183"/>
      <c r="O31" s="184"/>
    </row>
    <row r="32" spans="2:15" x14ac:dyDescent="0.3">
      <c r="B32" s="204"/>
      <c r="C32" s="183"/>
      <c r="D32" s="183"/>
      <c r="E32" s="183"/>
      <c r="F32" s="183"/>
      <c r="G32" s="183"/>
      <c r="H32" s="183"/>
      <c r="I32" s="183"/>
      <c r="J32" s="183"/>
      <c r="K32" s="183"/>
      <c r="L32" s="183"/>
      <c r="M32" s="183"/>
      <c r="N32" s="183"/>
      <c r="O32" s="184"/>
    </row>
    <row r="33" spans="2:15" x14ac:dyDescent="0.3">
      <c r="B33" s="204"/>
      <c r="C33" s="183"/>
      <c r="D33" s="183"/>
      <c r="E33" s="183"/>
      <c r="F33" s="183"/>
      <c r="G33" s="183"/>
      <c r="H33" s="183"/>
      <c r="I33" s="183"/>
      <c r="J33" s="183"/>
      <c r="K33" s="183"/>
      <c r="L33" s="183"/>
      <c r="M33" s="183"/>
      <c r="N33" s="183"/>
      <c r="O33" s="184"/>
    </row>
    <row r="34" spans="2:15" x14ac:dyDescent="0.3">
      <c r="B34" s="204"/>
      <c r="C34" s="183"/>
      <c r="D34" s="183"/>
      <c r="E34" s="183"/>
      <c r="F34" s="183"/>
      <c r="G34" s="183"/>
      <c r="H34" s="183"/>
      <c r="I34" s="183"/>
      <c r="J34" s="183"/>
      <c r="K34" s="183"/>
      <c r="L34" s="183"/>
      <c r="M34" s="183"/>
      <c r="N34" s="183"/>
      <c r="O34" s="184"/>
    </row>
    <row r="35" spans="2:15" x14ac:dyDescent="0.3">
      <c r="B35" s="204"/>
      <c r="C35" s="183"/>
      <c r="D35" s="183"/>
      <c r="E35" s="183"/>
      <c r="F35" s="183"/>
      <c r="G35" s="183"/>
      <c r="H35" s="183"/>
      <c r="I35" s="183"/>
      <c r="J35" s="183"/>
      <c r="K35" s="183"/>
      <c r="L35" s="183"/>
      <c r="M35" s="183"/>
      <c r="N35" s="183"/>
      <c r="O35" s="184"/>
    </row>
    <row r="36" spans="2:15" x14ac:dyDescent="0.3">
      <c r="B36" s="204"/>
      <c r="C36" s="183"/>
      <c r="D36" s="183"/>
      <c r="E36" s="183"/>
      <c r="F36" s="183"/>
      <c r="G36" s="183"/>
      <c r="H36" s="183"/>
      <c r="I36" s="183"/>
      <c r="J36" s="183"/>
      <c r="K36" s="183"/>
      <c r="L36" s="183"/>
      <c r="M36" s="183"/>
      <c r="N36" s="183"/>
      <c r="O36" s="184"/>
    </row>
    <row r="37" spans="2:15" x14ac:dyDescent="0.3">
      <c r="B37" s="182"/>
      <c r="C37" s="183"/>
      <c r="D37" s="183"/>
      <c r="E37" s="183"/>
      <c r="F37" s="183"/>
      <c r="G37" s="183"/>
      <c r="H37" s="183"/>
      <c r="I37" s="183"/>
      <c r="J37" s="183"/>
      <c r="K37" s="183"/>
      <c r="L37" s="183"/>
      <c r="M37" s="183"/>
      <c r="N37" s="183"/>
      <c r="O37" s="184"/>
    </row>
    <row r="38" spans="2:15" x14ac:dyDescent="0.3">
      <c r="B38" s="182"/>
      <c r="C38" s="183"/>
      <c r="D38" s="183"/>
      <c r="E38" s="183"/>
      <c r="F38" s="183"/>
      <c r="G38" s="183"/>
      <c r="H38" s="183"/>
      <c r="I38" s="183"/>
      <c r="J38" s="183"/>
      <c r="K38" s="183"/>
      <c r="L38" s="183"/>
      <c r="M38" s="183"/>
      <c r="N38" s="183"/>
      <c r="O38" s="184"/>
    </row>
    <row r="39" spans="2:15" x14ac:dyDescent="0.3">
      <c r="B39" s="182"/>
      <c r="C39" s="183"/>
      <c r="D39" s="183"/>
      <c r="E39" s="183"/>
      <c r="F39" s="183"/>
      <c r="G39" s="183"/>
      <c r="H39" s="183"/>
      <c r="I39" s="183"/>
      <c r="J39" s="183"/>
      <c r="K39" s="183"/>
      <c r="L39" s="183"/>
      <c r="M39" s="183"/>
      <c r="N39" s="183"/>
      <c r="O39" s="184"/>
    </row>
    <row r="40" spans="2:15" x14ac:dyDescent="0.3">
      <c r="B40" s="182"/>
      <c r="C40" s="183"/>
      <c r="D40" s="183"/>
      <c r="E40" s="183"/>
      <c r="F40" s="183"/>
      <c r="G40" s="183"/>
      <c r="H40" s="183"/>
      <c r="I40" s="183"/>
      <c r="J40" s="183"/>
      <c r="K40" s="183"/>
      <c r="L40" s="183"/>
      <c r="M40" s="183"/>
      <c r="N40" s="183"/>
      <c r="O40" s="184"/>
    </row>
    <row r="41" spans="2:15" x14ac:dyDescent="0.3">
      <c r="B41" s="182"/>
      <c r="C41" s="183"/>
      <c r="D41" s="183"/>
      <c r="E41" s="183"/>
      <c r="F41" s="183"/>
      <c r="G41" s="183"/>
      <c r="H41" s="183"/>
      <c r="I41" s="183"/>
      <c r="J41" s="183"/>
      <c r="K41" s="183"/>
      <c r="L41" s="183"/>
      <c r="M41" s="183"/>
      <c r="N41" s="183"/>
      <c r="O41" s="184"/>
    </row>
    <row r="42" spans="2:15" x14ac:dyDescent="0.3">
      <c r="B42" s="182"/>
      <c r="C42" s="183"/>
      <c r="D42" s="183"/>
      <c r="E42" s="183"/>
      <c r="F42" s="183"/>
      <c r="G42" s="183"/>
      <c r="H42" s="183"/>
      <c r="I42" s="183"/>
      <c r="J42" s="183"/>
      <c r="K42" s="183"/>
      <c r="L42" s="183"/>
      <c r="M42" s="183"/>
      <c r="N42" s="183"/>
      <c r="O42" s="184"/>
    </row>
    <row r="43" spans="2:15" x14ac:dyDescent="0.3">
      <c r="B43" s="182"/>
      <c r="C43" s="183"/>
      <c r="D43" s="183"/>
      <c r="E43" s="183"/>
      <c r="F43" s="183"/>
      <c r="G43" s="183"/>
      <c r="H43" s="183"/>
      <c r="I43" s="183"/>
      <c r="J43" s="183"/>
      <c r="K43" s="183"/>
      <c r="L43" s="183"/>
      <c r="M43" s="183"/>
      <c r="N43" s="183"/>
      <c r="O43" s="184"/>
    </row>
    <row r="44" spans="2:15" x14ac:dyDescent="0.3">
      <c r="B44" s="182"/>
      <c r="C44" s="183"/>
      <c r="D44" s="183"/>
      <c r="E44" s="183"/>
      <c r="F44" s="183"/>
      <c r="G44" s="183"/>
      <c r="H44" s="183"/>
      <c r="I44" s="183"/>
      <c r="J44" s="183"/>
      <c r="K44" s="183"/>
      <c r="L44" s="183"/>
      <c r="M44" s="183"/>
      <c r="N44" s="183"/>
      <c r="O44" s="184"/>
    </row>
    <row r="45" spans="2:15" x14ac:dyDescent="0.3">
      <c r="B45" s="182"/>
      <c r="C45" s="183"/>
      <c r="D45" s="183"/>
      <c r="E45" s="183"/>
      <c r="F45" s="183"/>
      <c r="G45" s="183"/>
      <c r="H45" s="183"/>
      <c r="I45" s="183"/>
      <c r="J45" s="183"/>
      <c r="K45" s="183"/>
      <c r="L45" s="183"/>
      <c r="M45" s="183"/>
      <c r="N45" s="183"/>
      <c r="O45" s="184"/>
    </row>
    <row r="46" spans="2:15" x14ac:dyDescent="0.3">
      <c r="B46" s="182"/>
      <c r="C46" s="183"/>
      <c r="D46" s="183"/>
      <c r="E46" s="183"/>
      <c r="F46" s="183"/>
      <c r="G46" s="183"/>
      <c r="H46" s="183"/>
      <c r="I46" s="183"/>
      <c r="J46" s="183"/>
      <c r="K46" s="183"/>
      <c r="L46" s="183"/>
      <c r="M46" s="183"/>
      <c r="N46" s="183"/>
      <c r="O46" s="184"/>
    </row>
    <row r="47" spans="2:15" x14ac:dyDescent="0.3">
      <c r="B47" s="182"/>
      <c r="C47" s="183"/>
      <c r="D47" s="183"/>
      <c r="E47" s="183"/>
      <c r="F47" s="183"/>
      <c r="G47" s="183"/>
      <c r="H47" s="183"/>
      <c r="I47" s="183"/>
      <c r="J47" s="183"/>
      <c r="K47" s="183"/>
      <c r="L47" s="183"/>
      <c r="M47" s="183"/>
      <c r="N47" s="183"/>
      <c r="O47" s="184"/>
    </row>
    <row r="48" spans="2:15" x14ac:dyDescent="0.3">
      <c r="B48" s="182"/>
      <c r="C48" s="183"/>
      <c r="D48" s="183"/>
      <c r="E48" s="183"/>
      <c r="F48" s="183"/>
      <c r="G48" s="183"/>
      <c r="H48" s="183"/>
      <c r="I48" s="183"/>
      <c r="J48" s="183"/>
      <c r="K48" s="183"/>
      <c r="L48" s="183"/>
      <c r="M48" s="183"/>
      <c r="N48" s="183"/>
      <c r="O48" s="184"/>
    </row>
    <row r="49" spans="2:15" x14ac:dyDescent="0.3">
      <c r="B49" s="182"/>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2"/>
      <c r="C51" s="183"/>
      <c r="D51" s="183"/>
      <c r="E51" s="183"/>
      <c r="F51" s="183"/>
      <c r="G51" s="183"/>
      <c r="H51" s="183"/>
      <c r="I51" s="183"/>
      <c r="J51" s="183"/>
      <c r="K51" s="183"/>
      <c r="L51" s="183"/>
      <c r="M51" s="183"/>
      <c r="N51" s="183"/>
      <c r="O51" s="184"/>
    </row>
    <row r="52" spans="2:15" x14ac:dyDescent="0.3">
      <c r="B52" s="185"/>
      <c r="C52" s="186"/>
      <c r="D52" s="186"/>
      <c r="E52" s="186"/>
      <c r="F52" s="186"/>
      <c r="G52" s="186"/>
      <c r="H52" s="186"/>
      <c r="I52" s="186"/>
      <c r="J52" s="186"/>
      <c r="K52" s="186"/>
      <c r="L52" s="186"/>
      <c r="M52" s="186"/>
      <c r="N52" s="186"/>
      <c r="O52" s="187"/>
    </row>
  </sheetData>
  <mergeCells count="1">
    <mergeCell ref="B20:O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52"/>
  <sheetViews>
    <sheetView zoomScaleNormal="70" workbookViewId="0">
      <selection activeCell="N1" sqref="N1"/>
    </sheetView>
  </sheetViews>
  <sheetFormatPr defaultColWidth="8.77734375" defaultRowHeight="14.4" x14ac:dyDescent="0.3"/>
  <cols>
    <col min="1" max="1" width="8.77734375" style="293" customWidth="1"/>
    <col min="2" max="2" width="11.6640625" style="293" customWidth="1"/>
    <col min="3" max="3" width="12" style="293" customWidth="1"/>
    <col min="4" max="4" width="12.6640625" style="293" customWidth="1"/>
    <col min="5" max="15" width="11.6640625" style="293" customWidth="1"/>
    <col min="16" max="16384" width="8.77734375" style="293"/>
  </cols>
  <sheetData>
    <row r="1" spans="2:15" x14ac:dyDescent="0.3">
      <c r="N1" s="278" t="str">
        <f>HYPERLINK("#'Navigation'!A1","Navigation")</f>
        <v>Navigation</v>
      </c>
    </row>
    <row r="2" spans="2:15" x14ac:dyDescent="0.3">
      <c r="B2" s="14" t="s">
        <v>545</v>
      </c>
      <c r="N2" s="294"/>
    </row>
    <row r="3" spans="2:15" x14ac:dyDescent="0.3">
      <c r="B3" s="14"/>
    </row>
    <row r="4" spans="2:15" x14ac:dyDescent="0.3">
      <c r="B4" s="255" t="s">
        <v>533</v>
      </c>
      <c r="C4" s="256"/>
      <c r="D4" s="256"/>
      <c r="E4" s="256"/>
      <c r="F4" s="256"/>
      <c r="G4" s="256"/>
      <c r="H4" s="256"/>
      <c r="I4" s="256"/>
      <c r="J4" s="256"/>
      <c r="K4" s="256"/>
      <c r="L4" s="256"/>
      <c r="M4" s="256"/>
      <c r="N4" s="256"/>
      <c r="O4" s="257"/>
    </row>
    <row r="5" spans="2:15" x14ac:dyDescent="0.3">
      <c r="B5" s="258"/>
      <c r="C5" s="260"/>
      <c r="D5" s="260"/>
      <c r="E5" s="260"/>
      <c r="F5" s="260"/>
      <c r="G5" s="260"/>
      <c r="H5" s="260"/>
      <c r="I5" s="260"/>
      <c r="J5" s="260"/>
      <c r="K5" s="260"/>
      <c r="L5" s="260"/>
      <c r="M5" s="260"/>
      <c r="N5" s="260"/>
      <c r="O5" s="261"/>
    </row>
    <row r="6" spans="2:15" x14ac:dyDescent="0.3">
      <c r="B6" s="335" t="s">
        <v>534</v>
      </c>
      <c r="C6" s="260"/>
      <c r="D6" s="260"/>
      <c r="E6" s="260"/>
      <c r="F6" s="260"/>
      <c r="G6" s="260"/>
      <c r="H6" s="260"/>
      <c r="I6" s="260"/>
      <c r="J6" s="260"/>
      <c r="K6" s="260"/>
      <c r="L6" s="260"/>
      <c r="M6" s="260"/>
      <c r="N6" s="260"/>
      <c r="O6" s="261"/>
    </row>
    <row r="7" spans="2:15" x14ac:dyDescent="0.3">
      <c r="B7" s="359" t="s">
        <v>535</v>
      </c>
      <c r="C7" s="260"/>
      <c r="D7" s="260"/>
      <c r="E7" s="260"/>
      <c r="F7" s="260"/>
      <c r="G7" s="260"/>
      <c r="H7" s="260"/>
      <c r="I7" s="260"/>
      <c r="J7" s="260"/>
      <c r="K7" s="260"/>
      <c r="L7" s="260"/>
      <c r="M7" s="260"/>
      <c r="N7" s="260"/>
      <c r="O7" s="261"/>
    </row>
    <row r="8" spans="2:15" x14ac:dyDescent="0.3">
      <c r="B8" s="359" t="s">
        <v>536</v>
      </c>
      <c r="C8" s="260"/>
      <c r="D8" s="260"/>
      <c r="E8" s="260"/>
      <c r="F8" s="260"/>
      <c r="G8" s="260"/>
      <c r="H8" s="260"/>
      <c r="I8" s="260"/>
      <c r="J8" s="260"/>
      <c r="K8" s="260"/>
      <c r="L8" s="260"/>
      <c r="M8" s="260"/>
      <c r="N8" s="260"/>
      <c r="O8" s="261"/>
    </row>
    <row r="9" spans="2:15" x14ac:dyDescent="0.3">
      <c r="B9" s="258"/>
      <c r="C9" s="260"/>
      <c r="D9" s="260"/>
      <c r="E9" s="260"/>
      <c r="F9" s="260"/>
      <c r="G9" s="260"/>
      <c r="H9" s="260"/>
      <c r="I9" s="260"/>
      <c r="J9" s="260"/>
      <c r="K9" s="260"/>
      <c r="L9" s="260"/>
      <c r="M9" s="260"/>
      <c r="N9" s="260"/>
      <c r="O9" s="261"/>
    </row>
    <row r="10" spans="2:15" x14ac:dyDescent="0.3">
      <c r="B10" s="335" t="s">
        <v>537</v>
      </c>
      <c r="C10" s="260"/>
      <c r="D10" s="260"/>
      <c r="E10" s="260"/>
      <c r="F10" s="260"/>
      <c r="G10" s="260"/>
      <c r="H10" s="260"/>
      <c r="I10" s="260"/>
      <c r="J10" s="260"/>
      <c r="K10" s="260"/>
      <c r="L10" s="260"/>
      <c r="M10" s="260"/>
      <c r="N10" s="260"/>
      <c r="O10" s="261"/>
    </row>
    <row r="11" spans="2:15" x14ac:dyDescent="0.3">
      <c r="B11" s="258"/>
      <c r="C11" s="360" t="s">
        <v>538</v>
      </c>
      <c r="D11" s="360" t="s">
        <v>539</v>
      </c>
      <c r="E11" s="360" t="s">
        <v>540</v>
      </c>
      <c r="F11" s="260"/>
      <c r="G11" s="260"/>
      <c r="H11" s="260"/>
      <c r="I11" s="260"/>
      <c r="J11" s="260"/>
      <c r="K11" s="260"/>
      <c r="L11" s="260"/>
      <c r="M11" s="260"/>
      <c r="N11" s="260"/>
      <c r="O11" s="261"/>
    </row>
    <row r="12" spans="2:15" x14ac:dyDescent="0.3">
      <c r="B12" s="258"/>
      <c r="C12" s="362">
        <v>1.5</v>
      </c>
      <c r="D12" s="361">
        <v>0.14000000000000001</v>
      </c>
      <c r="E12" s="361">
        <v>0.23</v>
      </c>
      <c r="F12" s="260"/>
      <c r="G12" s="260"/>
      <c r="H12" s="260"/>
      <c r="I12" s="260"/>
      <c r="J12" s="260"/>
      <c r="K12" s="260"/>
      <c r="L12" s="260"/>
      <c r="M12" s="260"/>
      <c r="N12" s="260"/>
      <c r="O12" s="261"/>
    </row>
    <row r="13" spans="2:15" x14ac:dyDescent="0.3">
      <c r="B13" s="258"/>
      <c r="C13" s="362">
        <v>1.85</v>
      </c>
      <c r="D13" s="361">
        <v>0.49</v>
      </c>
      <c r="E13" s="361">
        <v>0.16</v>
      </c>
      <c r="F13" s="260"/>
      <c r="G13" s="260"/>
      <c r="H13" s="260"/>
      <c r="I13" s="260"/>
      <c r="J13" s="260"/>
      <c r="K13" s="260"/>
      <c r="L13" s="260"/>
      <c r="M13" s="260"/>
      <c r="N13" s="260"/>
      <c r="O13" s="261"/>
    </row>
    <row r="14" spans="2:15" x14ac:dyDescent="0.3">
      <c r="B14" s="258"/>
      <c r="C14" s="362">
        <v>3</v>
      </c>
      <c r="D14" s="361">
        <v>0.22</v>
      </c>
      <c r="E14" s="361">
        <v>0.02</v>
      </c>
      <c r="F14" s="260"/>
      <c r="G14" s="260"/>
      <c r="H14" s="260"/>
      <c r="I14" s="260"/>
      <c r="J14" s="260"/>
      <c r="K14" s="260"/>
      <c r="L14" s="260"/>
      <c r="M14" s="260"/>
      <c r="N14" s="260"/>
      <c r="O14" s="261"/>
    </row>
    <row r="15" spans="2:15" x14ac:dyDescent="0.3">
      <c r="B15" s="258"/>
      <c r="C15" s="260"/>
      <c r="D15" s="260"/>
      <c r="E15" s="260"/>
      <c r="F15" s="260"/>
      <c r="G15" s="260"/>
      <c r="H15" s="260"/>
      <c r="I15" s="260"/>
      <c r="J15" s="260"/>
      <c r="K15" s="260"/>
      <c r="L15" s="260"/>
      <c r="M15" s="260"/>
      <c r="N15" s="260"/>
      <c r="O15" s="261"/>
    </row>
    <row r="16" spans="2:15" x14ac:dyDescent="0.3">
      <c r="B16" s="335" t="s">
        <v>541</v>
      </c>
      <c r="C16" s="260"/>
      <c r="D16" s="260"/>
      <c r="E16" s="260"/>
      <c r="F16" s="260"/>
      <c r="G16" s="260"/>
      <c r="H16" s="260"/>
      <c r="I16" s="260"/>
      <c r="J16" s="260"/>
      <c r="K16" s="260"/>
      <c r="L16" s="260"/>
      <c r="M16" s="260"/>
      <c r="N16" s="260"/>
      <c r="O16" s="261"/>
    </row>
    <row r="17" spans="2:15" x14ac:dyDescent="0.3">
      <c r="B17" s="258"/>
      <c r="C17" s="260"/>
      <c r="D17" s="260"/>
      <c r="E17" s="260"/>
      <c r="F17" s="260"/>
      <c r="G17" s="260"/>
      <c r="H17" s="260"/>
      <c r="I17" s="260"/>
      <c r="J17" s="260"/>
      <c r="K17" s="260"/>
      <c r="L17" s="260"/>
      <c r="M17" s="260"/>
      <c r="N17" s="260"/>
      <c r="O17" s="261"/>
    </row>
    <row r="18" spans="2:15" x14ac:dyDescent="0.3">
      <c r="B18" s="358" t="s">
        <v>542</v>
      </c>
      <c r="C18" s="260"/>
      <c r="D18" s="260"/>
      <c r="E18" s="260"/>
      <c r="F18" s="260"/>
      <c r="G18" s="260"/>
      <c r="H18" s="260"/>
      <c r="I18" s="260"/>
      <c r="J18" s="260"/>
      <c r="K18" s="260"/>
      <c r="L18" s="260"/>
      <c r="M18" s="260"/>
      <c r="N18" s="260"/>
      <c r="O18" s="261"/>
    </row>
    <row r="19" spans="2:15" x14ac:dyDescent="0.3">
      <c r="B19" s="357" t="s">
        <v>543</v>
      </c>
      <c r="C19" s="260"/>
      <c r="D19" s="260"/>
      <c r="E19" s="260"/>
      <c r="F19" s="260"/>
      <c r="G19" s="260"/>
      <c r="H19" s="260"/>
      <c r="I19" s="260"/>
      <c r="J19" s="260"/>
      <c r="K19" s="260"/>
      <c r="L19" s="260"/>
      <c r="M19" s="260"/>
      <c r="N19" s="260"/>
      <c r="O19" s="261"/>
    </row>
    <row r="20" spans="2:15" x14ac:dyDescent="0.3">
      <c r="B20" s="366"/>
      <c r="C20" s="367"/>
      <c r="D20" s="367"/>
      <c r="E20" s="367"/>
      <c r="F20" s="367"/>
      <c r="G20" s="367"/>
      <c r="H20" s="367"/>
      <c r="I20" s="367"/>
      <c r="J20" s="367"/>
      <c r="K20" s="367"/>
      <c r="L20" s="368"/>
      <c r="M20" s="368"/>
      <c r="N20" s="368"/>
      <c r="O20" s="369"/>
    </row>
    <row r="21" spans="2:15" x14ac:dyDescent="0.3">
      <c r="B21" s="266"/>
      <c r="C21" s="336"/>
      <c r="D21" s="336"/>
      <c r="E21" s="336"/>
      <c r="F21" s="336"/>
      <c r="G21" s="336"/>
      <c r="H21" s="336"/>
      <c r="I21" s="336"/>
      <c r="J21" s="336"/>
      <c r="K21" s="336"/>
      <c r="L21" s="336"/>
      <c r="M21" s="336"/>
      <c r="N21" s="336"/>
      <c r="O21" s="336"/>
    </row>
    <row r="22" spans="2:15" x14ac:dyDescent="0.3">
      <c r="B22" s="180" t="s">
        <v>529</v>
      </c>
      <c r="C22" s="195"/>
      <c r="D22" s="195"/>
      <c r="E22" s="183"/>
      <c r="F22" s="183"/>
      <c r="G22" s="183"/>
      <c r="H22" s="183"/>
      <c r="I22" s="183"/>
      <c r="J22" s="183"/>
      <c r="K22" s="183"/>
      <c r="L22" s="183"/>
      <c r="M22" s="183"/>
      <c r="N22" s="183"/>
      <c r="O22" s="184"/>
    </row>
    <row r="23" spans="2:15" x14ac:dyDescent="0.3">
      <c r="B23" s="204"/>
      <c r="C23" s="183"/>
      <c r="D23" s="183"/>
      <c r="E23" s="183"/>
      <c r="F23" s="183"/>
      <c r="G23" s="183"/>
      <c r="H23" s="183"/>
      <c r="I23" s="183"/>
      <c r="J23" s="183"/>
      <c r="K23" s="183"/>
      <c r="L23" s="183"/>
      <c r="M23" s="183"/>
      <c r="N23" s="183"/>
      <c r="O23" s="184"/>
    </row>
    <row r="24" spans="2:15" x14ac:dyDescent="0.3">
      <c r="B24" s="204"/>
      <c r="C24" s="183"/>
      <c r="D24" s="183"/>
      <c r="E24" s="183"/>
      <c r="F24" s="183"/>
      <c r="G24" s="183"/>
      <c r="H24" s="183"/>
      <c r="I24" s="183"/>
      <c r="J24" s="183"/>
      <c r="K24" s="183"/>
      <c r="L24" s="183"/>
      <c r="M24" s="183"/>
      <c r="N24" s="183"/>
      <c r="O24" s="184"/>
    </row>
    <row r="25" spans="2:15" x14ac:dyDescent="0.3">
      <c r="B25" s="204"/>
      <c r="C25" s="183"/>
      <c r="D25" s="183"/>
      <c r="E25" s="183"/>
      <c r="F25" s="183"/>
      <c r="G25" s="183"/>
      <c r="H25" s="183"/>
      <c r="I25" s="183"/>
      <c r="J25" s="183"/>
      <c r="K25" s="183"/>
      <c r="L25" s="183"/>
      <c r="M25" s="183"/>
      <c r="N25" s="183"/>
      <c r="O25" s="184"/>
    </row>
    <row r="26" spans="2:15" x14ac:dyDescent="0.3">
      <c r="B26" s="204"/>
      <c r="C26" s="183"/>
      <c r="D26" s="183"/>
      <c r="E26" s="183"/>
      <c r="F26" s="183"/>
      <c r="G26" s="183"/>
      <c r="H26" s="183"/>
      <c r="I26" s="183"/>
      <c r="J26" s="183"/>
      <c r="K26" s="183"/>
      <c r="L26" s="183"/>
      <c r="M26" s="183"/>
      <c r="N26" s="183"/>
      <c r="O26" s="184"/>
    </row>
    <row r="27" spans="2:15" x14ac:dyDescent="0.3">
      <c r="B27" s="204"/>
      <c r="C27" s="183"/>
      <c r="D27" s="183"/>
      <c r="E27" s="183"/>
      <c r="F27" s="183"/>
      <c r="G27" s="183"/>
      <c r="H27" s="183"/>
      <c r="I27" s="183"/>
      <c r="J27" s="183"/>
      <c r="K27" s="183"/>
      <c r="L27" s="183"/>
      <c r="M27" s="183"/>
      <c r="N27" s="183"/>
      <c r="O27" s="184"/>
    </row>
    <row r="28" spans="2:15" x14ac:dyDescent="0.3">
      <c r="B28" s="204"/>
      <c r="C28" s="183"/>
      <c r="D28" s="183"/>
      <c r="E28" s="183"/>
      <c r="F28" s="183"/>
      <c r="G28" s="183"/>
      <c r="H28" s="183"/>
      <c r="I28" s="183"/>
      <c r="J28" s="183"/>
      <c r="K28" s="183"/>
      <c r="L28" s="183"/>
      <c r="M28" s="183"/>
      <c r="N28" s="183"/>
      <c r="O28" s="184"/>
    </row>
    <row r="29" spans="2:15" x14ac:dyDescent="0.3">
      <c r="B29" s="266"/>
      <c r="C29" s="336"/>
      <c r="D29" s="336"/>
      <c r="E29" s="336"/>
      <c r="F29" s="336"/>
      <c r="G29" s="336"/>
      <c r="H29" s="336"/>
      <c r="I29" s="336"/>
      <c r="J29" s="336"/>
      <c r="K29" s="336"/>
      <c r="L29" s="336"/>
      <c r="M29" s="336"/>
      <c r="N29" s="336"/>
      <c r="O29" s="336"/>
    </row>
    <row r="30" spans="2:15" x14ac:dyDescent="0.3">
      <c r="B30" s="188" t="s">
        <v>546</v>
      </c>
      <c r="C30" s="183"/>
      <c r="D30" s="183"/>
      <c r="E30" s="183"/>
      <c r="F30" s="183"/>
      <c r="G30" s="183"/>
      <c r="H30" s="183"/>
      <c r="I30" s="183"/>
      <c r="J30" s="183"/>
      <c r="K30" s="183"/>
      <c r="L30" s="183"/>
      <c r="M30" s="183"/>
      <c r="N30" s="183"/>
      <c r="O30" s="184"/>
    </row>
    <row r="31" spans="2:15" x14ac:dyDescent="0.3">
      <c r="B31" s="204"/>
      <c r="C31" s="183"/>
      <c r="D31" s="183"/>
      <c r="E31" s="183"/>
      <c r="F31" s="183"/>
      <c r="G31" s="183"/>
      <c r="H31" s="183"/>
      <c r="I31" s="183"/>
      <c r="J31" s="183"/>
      <c r="K31" s="183"/>
      <c r="L31" s="183"/>
      <c r="M31" s="183"/>
      <c r="N31" s="183"/>
      <c r="O31" s="184"/>
    </row>
    <row r="32" spans="2:15" x14ac:dyDescent="0.3">
      <c r="B32" s="204"/>
      <c r="C32" s="183"/>
      <c r="D32" s="183"/>
      <c r="E32" s="183"/>
      <c r="F32" s="183"/>
      <c r="G32" s="183"/>
      <c r="H32" s="183"/>
      <c r="I32" s="183"/>
      <c r="J32" s="183"/>
      <c r="K32" s="183"/>
      <c r="L32" s="183"/>
      <c r="M32" s="183"/>
      <c r="N32" s="183"/>
      <c r="O32" s="184"/>
    </row>
    <row r="33" spans="2:15" x14ac:dyDescent="0.3">
      <c r="B33" s="204"/>
      <c r="C33" s="183"/>
      <c r="D33" s="183"/>
      <c r="E33" s="183"/>
      <c r="F33" s="183"/>
      <c r="G33" s="183"/>
      <c r="H33" s="183"/>
      <c r="I33" s="183"/>
      <c r="J33" s="183"/>
      <c r="K33" s="183"/>
      <c r="L33" s="183"/>
      <c r="M33" s="183"/>
      <c r="N33" s="183"/>
      <c r="O33" s="184"/>
    </row>
    <row r="34" spans="2:15" x14ac:dyDescent="0.3">
      <c r="B34" s="204"/>
      <c r="C34" s="183"/>
      <c r="D34" s="183"/>
      <c r="E34" s="183"/>
      <c r="F34" s="183"/>
      <c r="G34" s="183"/>
      <c r="H34" s="183"/>
      <c r="I34" s="183"/>
      <c r="J34" s="183"/>
      <c r="K34" s="183"/>
      <c r="L34" s="183"/>
      <c r="M34" s="183"/>
      <c r="N34" s="183"/>
      <c r="O34" s="184"/>
    </row>
    <row r="35" spans="2:15" x14ac:dyDescent="0.3">
      <c r="B35" s="204"/>
      <c r="C35" s="183"/>
      <c r="D35" s="183"/>
      <c r="E35" s="183"/>
      <c r="F35" s="183"/>
      <c r="G35" s="183"/>
      <c r="H35" s="183"/>
      <c r="I35" s="183"/>
      <c r="J35" s="183"/>
      <c r="K35" s="183"/>
      <c r="L35" s="183"/>
      <c r="M35" s="183"/>
      <c r="N35" s="183"/>
      <c r="O35" s="184"/>
    </row>
    <row r="36" spans="2:15" x14ac:dyDescent="0.3">
      <c r="B36" s="204"/>
      <c r="C36" s="183"/>
      <c r="D36" s="183"/>
      <c r="E36" s="183"/>
      <c r="F36" s="183"/>
      <c r="G36" s="183"/>
      <c r="H36" s="183"/>
      <c r="I36" s="183"/>
      <c r="J36" s="183"/>
      <c r="K36" s="183"/>
      <c r="L36" s="183"/>
      <c r="M36" s="183"/>
      <c r="N36" s="183"/>
      <c r="O36" s="184"/>
    </row>
    <row r="37" spans="2:15" x14ac:dyDescent="0.3">
      <c r="B37" s="182"/>
      <c r="C37" s="183"/>
      <c r="D37" s="183"/>
      <c r="E37" s="183"/>
      <c r="F37" s="183"/>
      <c r="G37" s="183"/>
      <c r="H37" s="183"/>
      <c r="I37" s="183"/>
      <c r="J37" s="183"/>
      <c r="K37" s="183"/>
      <c r="L37" s="183"/>
      <c r="M37" s="183"/>
      <c r="N37" s="183"/>
      <c r="O37" s="184"/>
    </row>
    <row r="38" spans="2:15" x14ac:dyDescent="0.3">
      <c r="B38" s="182"/>
      <c r="C38" s="183"/>
      <c r="D38" s="183"/>
      <c r="E38" s="183"/>
      <c r="F38" s="183"/>
      <c r="G38" s="183"/>
      <c r="H38" s="183"/>
      <c r="I38" s="183"/>
      <c r="J38" s="183"/>
      <c r="K38" s="183"/>
      <c r="L38" s="183"/>
      <c r="M38" s="183"/>
      <c r="N38" s="183"/>
      <c r="O38" s="184"/>
    </row>
    <row r="39" spans="2:15" x14ac:dyDescent="0.3">
      <c r="B39" s="182"/>
      <c r="C39" s="183"/>
      <c r="D39" s="183"/>
      <c r="E39" s="183"/>
      <c r="F39" s="183"/>
      <c r="G39" s="183"/>
      <c r="H39" s="183"/>
      <c r="I39" s="183"/>
      <c r="J39" s="183"/>
      <c r="K39" s="183"/>
      <c r="L39" s="183"/>
      <c r="M39" s="183"/>
      <c r="N39" s="183"/>
      <c r="O39" s="184"/>
    </row>
    <row r="40" spans="2:15" x14ac:dyDescent="0.3">
      <c r="B40" s="182"/>
      <c r="C40" s="183"/>
      <c r="D40" s="183"/>
      <c r="E40" s="183"/>
      <c r="F40" s="183"/>
      <c r="G40" s="183"/>
      <c r="H40" s="183"/>
      <c r="I40" s="183"/>
      <c r="J40" s="183"/>
      <c r="K40" s="183"/>
      <c r="L40" s="183"/>
      <c r="M40" s="183"/>
      <c r="N40" s="183"/>
      <c r="O40" s="184"/>
    </row>
    <row r="41" spans="2:15" x14ac:dyDescent="0.3">
      <c r="B41" s="182"/>
      <c r="C41" s="183"/>
      <c r="D41" s="183"/>
      <c r="E41" s="183"/>
      <c r="F41" s="183"/>
      <c r="G41" s="183"/>
      <c r="H41" s="183"/>
      <c r="I41" s="183"/>
      <c r="J41" s="183"/>
      <c r="K41" s="183"/>
      <c r="L41" s="183"/>
      <c r="M41" s="183"/>
      <c r="N41" s="183"/>
      <c r="O41" s="184"/>
    </row>
    <row r="42" spans="2:15" x14ac:dyDescent="0.3">
      <c r="B42" s="182"/>
      <c r="C42" s="183"/>
      <c r="D42" s="183"/>
      <c r="E42" s="183"/>
      <c r="F42" s="183"/>
      <c r="G42" s="183"/>
      <c r="H42" s="183"/>
      <c r="I42" s="183"/>
      <c r="J42" s="183"/>
      <c r="K42" s="183"/>
      <c r="L42" s="183"/>
      <c r="M42" s="183"/>
      <c r="N42" s="183"/>
      <c r="O42" s="184"/>
    </row>
    <row r="43" spans="2:15" x14ac:dyDescent="0.3">
      <c r="B43" s="182"/>
      <c r="C43" s="183"/>
      <c r="D43" s="183"/>
      <c r="E43" s="183"/>
      <c r="F43" s="183"/>
      <c r="G43" s="183"/>
      <c r="H43" s="183"/>
      <c r="I43" s="183"/>
      <c r="J43" s="183"/>
      <c r="K43" s="183"/>
      <c r="L43" s="183"/>
      <c r="M43" s="183"/>
      <c r="N43" s="183"/>
      <c r="O43" s="184"/>
    </row>
    <row r="44" spans="2:15" x14ac:dyDescent="0.3">
      <c r="B44" s="182"/>
      <c r="C44" s="183"/>
      <c r="D44" s="183"/>
      <c r="E44" s="183"/>
      <c r="F44" s="183"/>
      <c r="G44" s="183"/>
      <c r="H44" s="183"/>
      <c r="I44" s="183"/>
      <c r="J44" s="183"/>
      <c r="K44" s="183"/>
      <c r="L44" s="183"/>
      <c r="M44" s="183"/>
      <c r="N44" s="183"/>
      <c r="O44" s="184"/>
    </row>
    <row r="45" spans="2:15" x14ac:dyDescent="0.3">
      <c r="B45" s="182"/>
      <c r="C45" s="183"/>
      <c r="D45" s="183"/>
      <c r="E45" s="183"/>
      <c r="F45" s="183"/>
      <c r="G45" s="183"/>
      <c r="H45" s="183"/>
      <c r="I45" s="183"/>
      <c r="J45" s="183"/>
      <c r="K45" s="183"/>
      <c r="L45" s="183"/>
      <c r="M45" s="183"/>
      <c r="N45" s="183"/>
      <c r="O45" s="184"/>
    </row>
    <row r="46" spans="2:15" x14ac:dyDescent="0.3">
      <c r="B46" s="182"/>
      <c r="C46" s="183"/>
      <c r="D46" s="183"/>
      <c r="E46" s="183"/>
      <c r="F46" s="183"/>
      <c r="G46" s="183"/>
      <c r="H46" s="183"/>
      <c r="I46" s="183"/>
      <c r="J46" s="183"/>
      <c r="K46" s="183"/>
      <c r="L46" s="183"/>
      <c r="M46" s="183"/>
      <c r="N46" s="183"/>
      <c r="O46" s="184"/>
    </row>
    <row r="47" spans="2:15" x14ac:dyDescent="0.3">
      <c r="B47" s="182"/>
      <c r="C47" s="183"/>
      <c r="D47" s="183"/>
      <c r="E47" s="183"/>
      <c r="F47" s="183"/>
      <c r="G47" s="183"/>
      <c r="H47" s="183"/>
      <c r="I47" s="183"/>
      <c r="J47" s="183"/>
      <c r="K47" s="183"/>
      <c r="L47" s="183"/>
      <c r="M47" s="183"/>
      <c r="N47" s="183"/>
      <c r="O47" s="184"/>
    </row>
    <row r="48" spans="2:15" x14ac:dyDescent="0.3">
      <c r="B48" s="182"/>
      <c r="C48" s="183"/>
      <c r="D48" s="183"/>
      <c r="E48" s="183"/>
      <c r="F48" s="183"/>
      <c r="G48" s="183"/>
      <c r="H48" s="183"/>
      <c r="I48" s="183"/>
      <c r="J48" s="183"/>
      <c r="K48" s="183"/>
      <c r="L48" s="183"/>
      <c r="M48" s="183"/>
      <c r="N48" s="183"/>
      <c r="O48" s="184"/>
    </row>
    <row r="49" spans="2:15" x14ac:dyDescent="0.3">
      <c r="B49" s="182"/>
      <c r="C49" s="183"/>
      <c r="D49" s="183"/>
      <c r="E49" s="183"/>
      <c r="F49" s="183"/>
      <c r="G49" s="183"/>
      <c r="H49" s="183"/>
      <c r="I49" s="183"/>
      <c r="J49" s="183"/>
      <c r="K49" s="183"/>
      <c r="L49" s="183"/>
      <c r="M49" s="183"/>
      <c r="N49" s="183"/>
      <c r="O49" s="184"/>
    </row>
    <row r="50" spans="2:15" x14ac:dyDescent="0.3">
      <c r="B50" s="182"/>
      <c r="C50" s="183"/>
      <c r="D50" s="183"/>
      <c r="E50" s="183"/>
      <c r="F50" s="183"/>
      <c r="G50" s="183"/>
      <c r="H50" s="183"/>
      <c r="I50" s="183"/>
      <c r="J50" s="183"/>
      <c r="K50" s="183"/>
      <c r="L50" s="183"/>
      <c r="M50" s="183"/>
      <c r="N50" s="183"/>
      <c r="O50" s="184"/>
    </row>
    <row r="51" spans="2:15" x14ac:dyDescent="0.3">
      <c r="B51" s="182"/>
      <c r="C51" s="183"/>
      <c r="D51" s="183"/>
      <c r="E51" s="183"/>
      <c r="F51" s="183"/>
      <c r="G51" s="183"/>
      <c r="H51" s="183"/>
      <c r="I51" s="183"/>
      <c r="J51" s="183"/>
      <c r="K51" s="183"/>
      <c r="L51" s="183"/>
      <c r="M51" s="183"/>
      <c r="N51" s="183"/>
      <c r="O51" s="184"/>
    </row>
    <row r="52" spans="2:15" x14ac:dyDescent="0.3">
      <c r="B52" s="185"/>
      <c r="C52" s="186"/>
      <c r="D52" s="186"/>
      <c r="E52" s="186"/>
      <c r="F52" s="186"/>
      <c r="G52" s="186"/>
      <c r="H52" s="186"/>
      <c r="I52" s="186"/>
      <c r="J52" s="186"/>
      <c r="K52" s="186"/>
      <c r="L52" s="186"/>
      <c r="M52" s="186"/>
      <c r="N52" s="186"/>
      <c r="O52" s="187"/>
    </row>
  </sheetData>
  <mergeCells count="1">
    <mergeCell ref="B20:O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
  <sheetViews>
    <sheetView workbookViewId="0"/>
  </sheetViews>
  <sheetFormatPr defaultColWidth="9.109375" defaultRowHeight="14.4" x14ac:dyDescent="0.3"/>
  <cols>
    <col min="1" max="16384" width="9.109375" style="6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N103"/>
  <sheetViews>
    <sheetView zoomScaleNormal="100" workbookViewId="0">
      <selection activeCell="N1" sqref="N1"/>
    </sheetView>
  </sheetViews>
  <sheetFormatPr defaultColWidth="8.6640625" defaultRowHeight="14.4" x14ac:dyDescent="0.3"/>
  <cols>
    <col min="1" max="1" width="57" bestFit="1" customWidth="1"/>
    <col min="2" max="2" width="13.33203125" customWidth="1"/>
    <col min="3" max="3" width="14" customWidth="1"/>
    <col min="4" max="4" width="12.44140625" customWidth="1"/>
    <col min="5" max="5" width="16.88671875" customWidth="1"/>
    <col min="7" max="13" width="4.109375" customWidth="1"/>
    <col min="14" max="14" width="9.5546875" customWidth="1"/>
  </cols>
  <sheetData>
    <row r="1" spans="1:14" ht="15.6" x14ac:dyDescent="0.3">
      <c r="A1" s="376" t="s">
        <v>4</v>
      </c>
      <c r="B1" s="376"/>
      <c r="C1" s="376"/>
      <c r="D1" s="376"/>
      <c r="N1" s="278" t="str">
        <f>HYPERLINK("#'Navigation'!A1","Navigation")</f>
        <v>Navigation</v>
      </c>
    </row>
    <row r="2" spans="1:14" ht="15.6" x14ac:dyDescent="0.3">
      <c r="A2" s="376" t="s">
        <v>105</v>
      </c>
      <c r="B2" s="376"/>
      <c r="C2" s="376"/>
      <c r="D2" s="376"/>
    </row>
    <row r="3" spans="1:14" x14ac:dyDescent="0.3">
      <c r="A3" s="375" t="s">
        <v>5</v>
      </c>
      <c r="B3" s="375"/>
      <c r="C3" s="375"/>
      <c r="D3" s="375"/>
    </row>
    <row r="4" spans="1:14" x14ac:dyDescent="0.3">
      <c r="A4" s="375" t="s">
        <v>6</v>
      </c>
      <c r="B4" s="375"/>
      <c r="C4" s="375"/>
      <c r="D4" s="375"/>
    </row>
    <row r="5" spans="1:14" x14ac:dyDescent="0.3">
      <c r="A5" s="57"/>
      <c r="B5" s="57"/>
      <c r="C5" s="57"/>
      <c r="D5" s="57"/>
    </row>
    <row r="6" spans="1:14" x14ac:dyDescent="0.3">
      <c r="A6" s="66" t="s">
        <v>7</v>
      </c>
      <c r="B6" s="67">
        <v>44196</v>
      </c>
      <c r="C6" s="67">
        <v>43830</v>
      </c>
      <c r="D6" s="67">
        <v>43465</v>
      </c>
    </row>
    <row r="7" spans="1:14" x14ac:dyDescent="0.3">
      <c r="A7" s="68"/>
      <c r="B7" s="68"/>
      <c r="C7" s="68"/>
      <c r="D7" s="68"/>
    </row>
    <row r="8" spans="1:14" ht="15" customHeight="1" x14ac:dyDescent="0.3">
      <c r="A8" s="69" t="s">
        <v>8</v>
      </c>
      <c r="B8" s="69"/>
      <c r="C8" s="69"/>
      <c r="D8" s="69"/>
    </row>
    <row r="9" spans="1:14" x14ac:dyDescent="0.3">
      <c r="A9" s="70" t="s">
        <v>9</v>
      </c>
      <c r="B9" s="71">
        <v>1543.875</v>
      </c>
      <c r="C9" s="71">
        <v>1235.0999999999999</v>
      </c>
      <c r="D9" s="71">
        <v>1074</v>
      </c>
    </row>
    <row r="10" spans="1:14" x14ac:dyDescent="0.3">
      <c r="A10" s="70" t="s">
        <v>3</v>
      </c>
      <c r="B10" s="71">
        <v>297.5625</v>
      </c>
      <c r="C10" s="71">
        <v>238.05</v>
      </c>
      <c r="D10" s="71">
        <v>207.00000000000003</v>
      </c>
    </row>
    <row r="11" spans="1:14" ht="15" customHeight="1" x14ac:dyDescent="0.3">
      <c r="A11" s="72" t="s">
        <v>10</v>
      </c>
      <c r="B11" s="73">
        <v>1841.4375</v>
      </c>
      <c r="C11" s="73">
        <v>1473.1499999999999</v>
      </c>
      <c r="D11" s="73">
        <v>1281</v>
      </c>
    </row>
    <row r="12" spans="1:14" x14ac:dyDescent="0.3">
      <c r="A12" s="68"/>
      <c r="B12" s="68"/>
      <c r="C12" s="68"/>
      <c r="D12" s="68"/>
    </row>
    <row r="13" spans="1:14" x14ac:dyDescent="0.3">
      <c r="A13" s="69" t="s">
        <v>11</v>
      </c>
      <c r="B13" s="69"/>
      <c r="C13" s="69"/>
      <c r="D13" s="69"/>
    </row>
    <row r="14" spans="1:14" x14ac:dyDescent="0.3">
      <c r="A14" s="70" t="s">
        <v>12</v>
      </c>
      <c r="B14" s="71">
        <v>576.4375</v>
      </c>
      <c r="C14" s="71">
        <v>461.15</v>
      </c>
      <c r="D14" s="71">
        <v>401</v>
      </c>
    </row>
    <row r="15" spans="1:14" x14ac:dyDescent="0.3">
      <c r="A15" s="70" t="s">
        <v>13</v>
      </c>
      <c r="B15" s="71">
        <v>360.8125</v>
      </c>
      <c r="C15" s="71">
        <v>288.64999999999998</v>
      </c>
      <c r="D15" s="71">
        <v>251</v>
      </c>
      <c r="E15" s="9"/>
    </row>
    <row r="16" spans="1:14" x14ac:dyDescent="0.3">
      <c r="A16" s="70" t="s">
        <v>14</v>
      </c>
      <c r="B16" s="71">
        <v>172.5</v>
      </c>
      <c r="C16" s="71">
        <v>138</v>
      </c>
      <c r="D16" s="71">
        <v>120.00000000000001</v>
      </c>
      <c r="E16" s="9"/>
    </row>
    <row r="17" spans="1:5" x14ac:dyDescent="0.3">
      <c r="A17" s="70" t="s">
        <v>15</v>
      </c>
      <c r="B17" s="71">
        <v>158.12499999999997</v>
      </c>
      <c r="C17" s="71">
        <v>126.49999999999999</v>
      </c>
      <c r="D17" s="71">
        <v>110</v>
      </c>
      <c r="E17" s="9"/>
    </row>
    <row r="18" spans="1:5" x14ac:dyDescent="0.3">
      <c r="A18" s="70" t="s">
        <v>16</v>
      </c>
      <c r="B18" s="71">
        <v>96.3125</v>
      </c>
      <c r="C18" s="71">
        <v>77.05</v>
      </c>
      <c r="D18" s="71">
        <v>67</v>
      </c>
      <c r="E18" s="9"/>
    </row>
    <row r="19" spans="1:5" x14ac:dyDescent="0.3">
      <c r="A19" s="70" t="s">
        <v>17</v>
      </c>
      <c r="B19" s="71">
        <v>110.6875</v>
      </c>
      <c r="C19" s="71">
        <v>88.55</v>
      </c>
      <c r="D19" s="71">
        <v>77</v>
      </c>
      <c r="E19" s="9"/>
    </row>
    <row r="20" spans="1:5" ht="13.95" customHeight="1" x14ac:dyDescent="0.3">
      <c r="A20" s="70" t="s">
        <v>18</v>
      </c>
      <c r="B20" s="71">
        <v>73.3125</v>
      </c>
      <c r="C20" s="71">
        <v>58.65</v>
      </c>
      <c r="D20" s="71">
        <v>51</v>
      </c>
      <c r="E20" s="9"/>
    </row>
    <row r="21" spans="1:5" x14ac:dyDescent="0.3">
      <c r="A21" s="70" t="s">
        <v>19</v>
      </c>
      <c r="B21" s="71">
        <v>48.874999999999993</v>
      </c>
      <c r="C21" s="71">
        <v>39.099999999999994</v>
      </c>
      <c r="D21" s="71">
        <v>34</v>
      </c>
      <c r="E21" s="9"/>
    </row>
    <row r="22" spans="1:5" x14ac:dyDescent="0.3">
      <c r="A22" s="70" t="s">
        <v>20</v>
      </c>
      <c r="B22" s="71">
        <v>41.687499999999993</v>
      </c>
      <c r="C22" s="71">
        <v>33.349999999999994</v>
      </c>
      <c r="D22" s="71">
        <v>29</v>
      </c>
      <c r="E22" s="9"/>
    </row>
    <row r="23" spans="1:5" x14ac:dyDescent="0.3">
      <c r="A23" s="70" t="s">
        <v>21</v>
      </c>
      <c r="B23" s="71">
        <v>33.0625</v>
      </c>
      <c r="C23" s="71">
        <v>26.45</v>
      </c>
      <c r="D23" s="71">
        <v>23</v>
      </c>
      <c r="E23" s="9"/>
    </row>
    <row r="24" spans="1:5" x14ac:dyDescent="0.3">
      <c r="A24" s="70" t="s">
        <v>3</v>
      </c>
      <c r="B24" s="71">
        <v>18.6875</v>
      </c>
      <c r="C24" s="71">
        <v>14.950000000000001</v>
      </c>
      <c r="D24" s="71">
        <v>13.000000000000002</v>
      </c>
      <c r="E24" s="9"/>
    </row>
    <row r="25" spans="1:5" x14ac:dyDescent="0.3">
      <c r="A25" s="72" t="s">
        <v>22</v>
      </c>
      <c r="B25" s="73">
        <v>1690.5</v>
      </c>
      <c r="C25" s="73">
        <v>1352.3999999999999</v>
      </c>
      <c r="D25" s="73">
        <v>1176</v>
      </c>
      <c r="E25" s="9"/>
    </row>
    <row r="26" spans="1:5" x14ac:dyDescent="0.3">
      <c r="A26" s="72" t="s">
        <v>23</v>
      </c>
      <c r="B26" s="73">
        <v>150.9375</v>
      </c>
      <c r="C26" s="73">
        <v>120.75</v>
      </c>
      <c r="D26" s="73">
        <v>105</v>
      </c>
    </row>
    <row r="27" spans="1:5" x14ac:dyDescent="0.3">
      <c r="A27" s="68"/>
      <c r="B27" s="68"/>
      <c r="C27" s="68"/>
      <c r="D27" s="68"/>
    </row>
    <row r="28" spans="1:5" x14ac:dyDescent="0.3">
      <c r="A28" s="69" t="s">
        <v>24</v>
      </c>
      <c r="B28" s="69"/>
      <c r="C28" s="69"/>
      <c r="D28" s="69"/>
    </row>
    <row r="29" spans="1:5" x14ac:dyDescent="0.3">
      <c r="A29" s="70" t="s">
        <v>25</v>
      </c>
      <c r="B29" s="71">
        <v>15</v>
      </c>
      <c r="C29" s="71">
        <v>10</v>
      </c>
      <c r="D29" s="71">
        <v>-29</v>
      </c>
    </row>
    <row r="30" spans="1:5" x14ac:dyDescent="0.3">
      <c r="A30" s="70" t="s">
        <v>26</v>
      </c>
      <c r="B30" s="71">
        <v>5</v>
      </c>
      <c r="C30" s="71">
        <v>5</v>
      </c>
      <c r="D30" s="71">
        <v>5</v>
      </c>
    </row>
    <row r="31" spans="1:5" x14ac:dyDescent="0.3">
      <c r="A31" s="70" t="s">
        <v>27</v>
      </c>
      <c r="B31" s="71">
        <v>-40.831029494852729</v>
      </c>
      <c r="C31" s="71">
        <v>-37.65713207733485</v>
      </c>
      <c r="D31" s="71">
        <v>-37.288776835930257</v>
      </c>
    </row>
    <row r="32" spans="1:5" x14ac:dyDescent="0.3">
      <c r="A32" s="70" t="s">
        <v>28</v>
      </c>
      <c r="B32" s="71">
        <v>2</v>
      </c>
      <c r="C32" s="71">
        <v>1</v>
      </c>
      <c r="D32" s="71">
        <v>-5</v>
      </c>
    </row>
    <row r="33" spans="1:4" x14ac:dyDescent="0.3">
      <c r="A33" s="70" t="s">
        <v>29</v>
      </c>
      <c r="B33" s="71">
        <v>-2</v>
      </c>
      <c r="C33" s="71">
        <v>-2</v>
      </c>
      <c r="D33" s="71">
        <v>-15</v>
      </c>
    </row>
    <row r="34" spans="1:4" x14ac:dyDescent="0.3">
      <c r="A34" s="70" t="s">
        <v>358</v>
      </c>
      <c r="B34" s="71">
        <v>-3</v>
      </c>
      <c r="C34" s="71">
        <v>-7</v>
      </c>
      <c r="D34" s="71">
        <v>-33</v>
      </c>
    </row>
    <row r="35" spans="1:4" x14ac:dyDescent="0.3">
      <c r="A35" s="70" t="s">
        <v>30</v>
      </c>
      <c r="B35" s="71">
        <v>-1</v>
      </c>
      <c r="C35" s="71">
        <v>-2</v>
      </c>
      <c r="D35" s="71">
        <v>-19</v>
      </c>
    </row>
    <row r="36" spans="1:4" x14ac:dyDescent="0.3">
      <c r="A36" s="72" t="s">
        <v>31</v>
      </c>
      <c r="B36" s="73">
        <v>-24.831029494852729</v>
      </c>
      <c r="C36" s="73">
        <v>-32.65713207733485</v>
      </c>
      <c r="D36" s="73">
        <v>-133.28877683593026</v>
      </c>
    </row>
    <row r="37" spans="1:4" x14ac:dyDescent="0.3">
      <c r="A37" s="74"/>
      <c r="B37" s="75"/>
      <c r="C37" s="75"/>
      <c r="D37" s="75"/>
    </row>
    <row r="38" spans="1:4" x14ac:dyDescent="0.3">
      <c r="A38" s="76" t="s">
        <v>32</v>
      </c>
      <c r="B38" s="73">
        <v>126.10647050514727</v>
      </c>
      <c r="C38" s="73">
        <v>88.09286792266515</v>
      </c>
      <c r="D38" s="73">
        <v>-28.288776835930264</v>
      </c>
    </row>
    <row r="39" spans="1:4" x14ac:dyDescent="0.3">
      <c r="A39" s="70" t="s">
        <v>33</v>
      </c>
      <c r="B39" s="73">
        <v>-8.8717117555661957</v>
      </c>
      <c r="C39" s="73">
        <v>-12.690215471493165</v>
      </c>
      <c r="D39" s="73">
        <v>1.9406431355453542</v>
      </c>
    </row>
    <row r="40" spans="1:4" x14ac:dyDescent="0.3">
      <c r="A40" s="72" t="s">
        <v>34</v>
      </c>
      <c r="B40" s="73">
        <v>117.23475874958108</v>
      </c>
      <c r="C40" s="73">
        <v>75.402652451171988</v>
      </c>
      <c r="D40" s="73">
        <v>-26.34813370038491</v>
      </c>
    </row>
    <row r="41" spans="1:4" x14ac:dyDescent="0.3">
      <c r="A41" s="70"/>
      <c r="B41" s="70"/>
      <c r="C41" s="70"/>
      <c r="D41" s="70"/>
    </row>
    <row r="42" spans="1:4" x14ac:dyDescent="0.3">
      <c r="A42" s="72" t="s">
        <v>35</v>
      </c>
      <c r="B42" s="77">
        <v>0.99774262765600918</v>
      </c>
      <c r="C42" s="77">
        <v>0.60322121960937591</v>
      </c>
      <c r="D42" s="77">
        <v>-0.22423943574795668</v>
      </c>
    </row>
    <row r="43" spans="1:4" x14ac:dyDescent="0.3">
      <c r="A43" s="72" t="s">
        <v>36</v>
      </c>
      <c r="B43" s="77">
        <v>0.95023107395810391</v>
      </c>
      <c r="C43" s="77">
        <v>0.58565166952366587</v>
      </c>
      <c r="D43" s="77">
        <v>-0.21770819004655986</v>
      </c>
    </row>
    <row r="44" spans="1:4" x14ac:dyDescent="0.3">
      <c r="A44" s="57"/>
      <c r="B44" s="57"/>
      <c r="C44" s="57"/>
      <c r="D44" s="57"/>
    </row>
    <row r="49" spans="1:5" x14ac:dyDescent="0.3">
      <c r="A49" s="14"/>
    </row>
    <row r="60" spans="1:5" x14ac:dyDescent="0.3">
      <c r="B60" s="15"/>
      <c r="C60" s="15"/>
      <c r="D60" s="15"/>
      <c r="E60" s="15"/>
    </row>
    <row r="63" spans="1:5" x14ac:dyDescent="0.3">
      <c r="B63" s="16"/>
      <c r="C63" s="16"/>
      <c r="D63" s="16"/>
      <c r="E63" s="17"/>
    </row>
    <row r="64" spans="1:5" x14ac:dyDescent="0.3">
      <c r="B64" s="16"/>
      <c r="C64" s="16"/>
      <c r="D64" s="16"/>
      <c r="E64" s="17"/>
    </row>
    <row r="65" spans="2:5" x14ac:dyDescent="0.3">
      <c r="B65" s="16"/>
      <c r="C65" s="16"/>
      <c r="D65" s="16"/>
      <c r="E65" s="17"/>
    </row>
    <row r="66" spans="2:5" x14ac:dyDescent="0.3">
      <c r="B66" s="16"/>
      <c r="C66" s="16"/>
      <c r="D66" s="16"/>
      <c r="E66" s="17"/>
    </row>
    <row r="67" spans="2:5" x14ac:dyDescent="0.3">
      <c r="B67" s="16"/>
      <c r="C67" s="16"/>
      <c r="D67" s="16"/>
      <c r="E67" s="17"/>
    </row>
    <row r="68" spans="2:5" x14ac:dyDescent="0.3">
      <c r="B68" s="16"/>
      <c r="C68" s="16"/>
      <c r="D68" s="16"/>
      <c r="E68" s="17"/>
    </row>
    <row r="69" spans="2:5" x14ac:dyDescent="0.3">
      <c r="B69" s="16"/>
      <c r="C69" s="16"/>
      <c r="D69" s="16"/>
      <c r="E69" s="17"/>
    </row>
    <row r="70" spans="2:5" x14ac:dyDescent="0.3">
      <c r="B70" s="16"/>
      <c r="C70" s="16"/>
      <c r="D70" s="16"/>
      <c r="E70" s="17"/>
    </row>
    <row r="71" spans="2:5" x14ac:dyDescent="0.3">
      <c r="B71" s="16"/>
      <c r="C71" s="16"/>
      <c r="D71" s="16"/>
      <c r="E71" s="17"/>
    </row>
    <row r="72" spans="2:5" x14ac:dyDescent="0.3">
      <c r="B72" s="16"/>
      <c r="C72" s="16"/>
      <c r="D72" s="16"/>
      <c r="E72" s="17"/>
    </row>
    <row r="73" spans="2:5" x14ac:dyDescent="0.3">
      <c r="B73" s="16"/>
      <c r="C73" s="16"/>
      <c r="D73" s="16"/>
      <c r="E73" s="17"/>
    </row>
    <row r="74" spans="2:5" x14ac:dyDescent="0.3">
      <c r="B74" s="16"/>
      <c r="C74" s="16"/>
      <c r="D74" s="16"/>
      <c r="E74" s="17"/>
    </row>
    <row r="75" spans="2:5" x14ac:dyDescent="0.3">
      <c r="B75" s="16"/>
      <c r="C75" s="16"/>
      <c r="D75" s="16"/>
      <c r="E75" s="17"/>
    </row>
    <row r="76" spans="2:5" x14ac:dyDescent="0.3">
      <c r="B76" s="16"/>
      <c r="C76" s="16"/>
      <c r="D76" s="16"/>
      <c r="E76" s="17"/>
    </row>
    <row r="77" spans="2:5" x14ac:dyDescent="0.3">
      <c r="B77" s="16"/>
      <c r="C77" s="16"/>
      <c r="D77" s="16"/>
      <c r="E77" s="17"/>
    </row>
    <row r="78" spans="2:5" x14ac:dyDescent="0.3">
      <c r="B78" s="16"/>
      <c r="C78" s="16"/>
      <c r="D78" s="16"/>
      <c r="E78" s="17"/>
    </row>
    <row r="79" spans="2:5" x14ac:dyDescent="0.3">
      <c r="B79" s="16"/>
      <c r="C79" s="16"/>
      <c r="D79" s="16"/>
    </row>
    <row r="80" spans="2:5" x14ac:dyDescent="0.3">
      <c r="B80" s="16"/>
      <c r="C80" s="16"/>
      <c r="D80" s="16"/>
      <c r="E80" s="17"/>
    </row>
    <row r="81" spans="2:5" x14ac:dyDescent="0.3">
      <c r="B81" s="16"/>
      <c r="C81" s="16"/>
      <c r="D81" s="16"/>
    </row>
    <row r="82" spans="2:5" x14ac:dyDescent="0.3">
      <c r="B82" s="16"/>
      <c r="C82" s="16"/>
      <c r="D82" s="16"/>
    </row>
    <row r="83" spans="2:5" x14ac:dyDescent="0.3">
      <c r="B83" s="16"/>
      <c r="C83" s="16"/>
      <c r="D83" s="16"/>
    </row>
    <row r="84" spans="2:5" x14ac:dyDescent="0.3">
      <c r="B84" s="16"/>
      <c r="C84" s="16"/>
      <c r="D84" s="16"/>
      <c r="E84" s="17"/>
    </row>
    <row r="85" spans="2:5" x14ac:dyDescent="0.3">
      <c r="B85" s="16"/>
      <c r="C85" s="16"/>
      <c r="D85" s="16"/>
      <c r="E85" s="17"/>
    </row>
    <row r="86" spans="2:5" x14ac:dyDescent="0.3">
      <c r="B86" s="16"/>
      <c r="C86" s="16"/>
      <c r="D86" s="16"/>
      <c r="E86" s="17"/>
    </row>
    <row r="87" spans="2:5" x14ac:dyDescent="0.3">
      <c r="B87" s="16"/>
      <c r="C87" s="16"/>
      <c r="D87" s="16"/>
    </row>
    <row r="88" spans="2:5" x14ac:dyDescent="0.3">
      <c r="B88" s="16"/>
      <c r="C88" s="16"/>
      <c r="D88" s="16"/>
    </row>
    <row r="89" spans="2:5" x14ac:dyDescent="0.3">
      <c r="B89" s="16"/>
      <c r="C89" s="16"/>
      <c r="D89" s="16"/>
      <c r="E89" s="17"/>
    </row>
    <row r="90" spans="2:5" x14ac:dyDescent="0.3">
      <c r="B90" s="16"/>
      <c r="C90" s="16"/>
      <c r="D90" s="16"/>
      <c r="E90" s="17"/>
    </row>
    <row r="91" spans="2:5" x14ac:dyDescent="0.3">
      <c r="B91" s="16"/>
      <c r="C91" s="16"/>
      <c r="D91" s="16"/>
      <c r="E91" s="17"/>
    </row>
    <row r="92" spans="2:5" x14ac:dyDescent="0.3">
      <c r="B92" s="16"/>
      <c r="C92" s="16"/>
      <c r="D92" s="16"/>
      <c r="E92" s="17"/>
    </row>
    <row r="93" spans="2:5" x14ac:dyDescent="0.3">
      <c r="B93" s="16"/>
      <c r="C93" s="16"/>
      <c r="D93" s="16"/>
      <c r="E93" s="17"/>
    </row>
    <row r="94" spans="2:5" x14ac:dyDescent="0.3">
      <c r="B94" s="16"/>
      <c r="C94" s="16"/>
      <c r="D94" s="16"/>
    </row>
    <row r="95" spans="2:5" x14ac:dyDescent="0.3">
      <c r="B95" s="16"/>
      <c r="C95" s="16"/>
      <c r="D95" s="16"/>
    </row>
    <row r="96" spans="2:5" x14ac:dyDescent="0.3">
      <c r="B96" s="16"/>
      <c r="C96" s="16"/>
      <c r="D96" s="16"/>
    </row>
    <row r="97" spans="2:5" x14ac:dyDescent="0.3">
      <c r="B97" s="16"/>
      <c r="C97" s="16"/>
      <c r="D97" s="16"/>
    </row>
    <row r="98" spans="2:5" x14ac:dyDescent="0.3">
      <c r="B98" s="16"/>
      <c r="C98" s="16"/>
      <c r="D98" s="16"/>
      <c r="E98" s="9"/>
    </row>
    <row r="99" spans="2:5" x14ac:dyDescent="0.3">
      <c r="B99" s="16"/>
      <c r="C99" s="16"/>
      <c r="D99" s="16"/>
      <c r="E99" s="9"/>
    </row>
    <row r="100" spans="2:5" x14ac:dyDescent="0.3">
      <c r="B100" s="17"/>
      <c r="C100" s="17"/>
      <c r="D100" s="17"/>
    </row>
    <row r="101" spans="2:5" x14ac:dyDescent="0.3">
      <c r="B101" s="17"/>
      <c r="C101" s="17"/>
      <c r="D101" s="17"/>
      <c r="E101" s="17"/>
    </row>
    <row r="102" spans="2:5" x14ac:dyDescent="0.3">
      <c r="B102" s="17"/>
      <c r="C102" s="17"/>
      <c r="D102" s="17"/>
      <c r="E102" s="17"/>
    </row>
    <row r="103" spans="2:5" x14ac:dyDescent="0.3">
      <c r="B103" s="17"/>
      <c r="C103" s="17"/>
      <c r="D103" s="17"/>
      <c r="E103" s="9"/>
    </row>
  </sheetData>
  <mergeCells count="4">
    <mergeCell ref="A3:D3"/>
    <mergeCell ref="A4:D4"/>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N49"/>
  <sheetViews>
    <sheetView zoomScaleNormal="100" workbookViewId="0">
      <selection activeCell="N1" sqref="N1"/>
    </sheetView>
  </sheetViews>
  <sheetFormatPr defaultColWidth="8.6640625" defaultRowHeight="14.4" x14ac:dyDescent="0.3"/>
  <cols>
    <col min="1" max="1" width="57" bestFit="1" customWidth="1"/>
    <col min="2" max="2" width="13.33203125" customWidth="1"/>
    <col min="3" max="3" width="14" customWidth="1"/>
    <col min="4" max="4" width="12.44140625" customWidth="1"/>
    <col min="5" max="5" width="13.6640625" customWidth="1"/>
    <col min="6" max="13" width="4.5546875" customWidth="1"/>
    <col min="14" max="14" width="10.109375" bestFit="1" customWidth="1"/>
  </cols>
  <sheetData>
    <row r="1" spans="1:14" x14ac:dyDescent="0.3">
      <c r="A1" s="379" t="s">
        <v>4</v>
      </c>
      <c r="B1" s="379"/>
      <c r="C1" s="379"/>
      <c r="D1" s="379"/>
      <c r="N1" s="278" t="str">
        <f>HYPERLINK("#'Navigation'!A1","Navigation")</f>
        <v>Navigation</v>
      </c>
    </row>
    <row r="2" spans="1:14" x14ac:dyDescent="0.3">
      <c r="A2" s="379" t="s">
        <v>144</v>
      </c>
      <c r="B2" s="379"/>
      <c r="C2" s="379"/>
      <c r="D2" s="379"/>
    </row>
    <row r="3" spans="1:14" ht="15.6" x14ac:dyDescent="0.3">
      <c r="A3" s="377" t="s">
        <v>37</v>
      </c>
      <c r="B3" s="377"/>
      <c r="C3" s="377"/>
      <c r="D3" s="377"/>
    </row>
    <row r="4" spans="1:14" x14ac:dyDescent="0.3">
      <c r="A4" s="378" t="s">
        <v>6</v>
      </c>
      <c r="B4" s="378"/>
      <c r="C4" s="378"/>
      <c r="D4" s="378"/>
    </row>
    <row r="5" spans="1:14" x14ac:dyDescent="0.3">
      <c r="A5" s="379"/>
      <c r="B5" s="379"/>
      <c r="C5" s="379"/>
      <c r="D5" s="379"/>
    </row>
    <row r="6" spans="1:14" x14ac:dyDescent="0.3">
      <c r="A6" s="2" t="s">
        <v>7</v>
      </c>
      <c r="B6" s="80">
        <v>44196</v>
      </c>
      <c r="C6" s="80">
        <v>43830</v>
      </c>
      <c r="D6" s="80">
        <v>43465</v>
      </c>
    </row>
    <row r="7" spans="1:14" x14ac:dyDescent="0.3">
      <c r="A7" s="4" t="s">
        <v>38</v>
      </c>
      <c r="B7" s="65"/>
      <c r="C7" s="65"/>
      <c r="D7" s="65"/>
      <c r="E7" s="15"/>
    </row>
    <row r="8" spans="1:14" ht="15" customHeight="1" x14ac:dyDescent="0.3">
      <c r="A8" s="2" t="s">
        <v>39</v>
      </c>
      <c r="B8" s="1"/>
      <c r="C8" s="1"/>
      <c r="D8" s="1"/>
    </row>
    <row r="9" spans="1:14" x14ac:dyDescent="0.3">
      <c r="A9" s="1" t="s">
        <v>40</v>
      </c>
      <c r="B9" s="7">
        <v>180.32965708437393</v>
      </c>
      <c r="C9" s="7">
        <v>100.61277956792755</v>
      </c>
      <c r="D9" s="7">
        <v>30.340993773681376</v>
      </c>
    </row>
    <row r="10" spans="1:14" x14ac:dyDescent="0.3">
      <c r="A10" s="1" t="s">
        <v>41</v>
      </c>
      <c r="B10" s="7">
        <v>210</v>
      </c>
      <c r="C10" s="7">
        <v>182</v>
      </c>
      <c r="D10" s="7">
        <v>83</v>
      </c>
      <c r="E10" s="17"/>
    </row>
    <row r="11" spans="1:14" ht="15" customHeight="1" x14ac:dyDescent="0.3">
      <c r="A11" s="2" t="s">
        <v>42</v>
      </c>
      <c r="B11" s="8">
        <v>390.32965708437393</v>
      </c>
      <c r="C11" s="8">
        <v>282.61277956792753</v>
      </c>
      <c r="D11" s="8">
        <v>113.34099377368138</v>
      </c>
      <c r="E11" s="17"/>
    </row>
    <row r="12" spans="1:14" x14ac:dyDescent="0.3">
      <c r="A12" s="78" t="s">
        <v>43</v>
      </c>
      <c r="B12" s="79">
        <v>15</v>
      </c>
      <c r="C12" s="79">
        <v>15</v>
      </c>
      <c r="D12" s="79">
        <v>15</v>
      </c>
      <c r="E12" s="17"/>
    </row>
    <row r="13" spans="1:14" x14ac:dyDescent="0.3">
      <c r="A13" s="1" t="s">
        <v>44</v>
      </c>
      <c r="B13" s="7">
        <v>200</v>
      </c>
      <c r="C13" s="7">
        <v>160</v>
      </c>
      <c r="D13" s="7">
        <v>127</v>
      </c>
      <c r="E13" s="17"/>
    </row>
    <row r="14" spans="1:14" x14ac:dyDescent="0.3">
      <c r="A14" s="1" t="s">
        <v>45</v>
      </c>
      <c r="B14" s="7">
        <v>91</v>
      </c>
      <c r="C14" s="7">
        <v>63</v>
      </c>
      <c r="D14" s="7">
        <v>48</v>
      </c>
      <c r="E14" s="17"/>
    </row>
    <row r="15" spans="1:14" x14ac:dyDescent="0.3">
      <c r="A15" s="1" t="s">
        <v>46</v>
      </c>
      <c r="B15" s="7">
        <v>120</v>
      </c>
      <c r="C15" s="7">
        <v>80</v>
      </c>
      <c r="D15" s="7">
        <v>33</v>
      </c>
      <c r="E15" s="17"/>
    </row>
    <row r="16" spans="1:14" x14ac:dyDescent="0.3">
      <c r="A16" s="1" t="s">
        <v>47</v>
      </c>
      <c r="B16" s="7">
        <v>150</v>
      </c>
      <c r="C16" s="7">
        <v>100</v>
      </c>
      <c r="D16" s="7">
        <v>70</v>
      </c>
      <c r="E16" s="17"/>
    </row>
    <row r="17" spans="1:5" x14ac:dyDescent="0.3">
      <c r="A17" s="2" t="s">
        <v>48</v>
      </c>
      <c r="B17" s="8">
        <v>966.32965708437393</v>
      </c>
      <c r="C17" s="8">
        <v>700.61277956792753</v>
      </c>
      <c r="D17" s="8">
        <v>406.34099377368136</v>
      </c>
      <c r="E17" s="17"/>
    </row>
    <row r="18" spans="1:5" x14ac:dyDescent="0.3">
      <c r="A18" s="2"/>
      <c r="B18" s="8"/>
      <c r="C18" s="8"/>
      <c r="D18" s="8"/>
      <c r="E18" s="17"/>
    </row>
    <row r="19" spans="1:5" x14ac:dyDescent="0.3">
      <c r="A19" s="5" t="s">
        <v>49</v>
      </c>
      <c r="B19" s="18">
        <v>544.63750000000005</v>
      </c>
      <c r="C19" s="18">
        <v>508.95</v>
      </c>
      <c r="D19" s="18">
        <v>474</v>
      </c>
      <c r="E19" s="17"/>
    </row>
    <row r="20" spans="1:5" ht="13.95" customHeight="1" x14ac:dyDescent="0.3">
      <c r="A20" s="6" t="s">
        <v>50</v>
      </c>
      <c r="B20" s="19">
        <v>21</v>
      </c>
      <c r="C20" s="19">
        <v>21</v>
      </c>
      <c r="D20" s="19">
        <v>21</v>
      </c>
      <c r="E20" s="17"/>
    </row>
    <row r="21" spans="1:5" x14ac:dyDescent="0.3">
      <c r="A21" s="1" t="s">
        <v>51</v>
      </c>
      <c r="B21" s="7">
        <v>17.49611984716563</v>
      </c>
      <c r="C21" s="7">
        <v>19.464318980420046</v>
      </c>
      <c r="D21" s="7">
        <v>21.713723425933722</v>
      </c>
      <c r="E21" s="17"/>
    </row>
    <row r="22" spans="1:5" x14ac:dyDescent="0.3">
      <c r="A22" s="1" t="s">
        <v>52</v>
      </c>
      <c r="B22" s="7">
        <v>31</v>
      </c>
      <c r="C22" s="7">
        <v>31</v>
      </c>
      <c r="D22" s="7">
        <v>31</v>
      </c>
      <c r="E22" s="17"/>
    </row>
    <row r="23" spans="1:5" x14ac:dyDescent="0.3">
      <c r="A23" s="1" t="s">
        <v>53</v>
      </c>
      <c r="B23" s="7">
        <v>34</v>
      </c>
      <c r="C23" s="7">
        <v>76</v>
      </c>
      <c r="D23" s="7">
        <v>109</v>
      </c>
      <c r="E23" s="17"/>
    </row>
    <row r="24" spans="1:5" x14ac:dyDescent="0.3">
      <c r="A24" s="2" t="s">
        <v>54</v>
      </c>
      <c r="B24" s="8">
        <v>1614.4632769315394</v>
      </c>
      <c r="C24" s="8">
        <v>1357.0270985483476</v>
      </c>
      <c r="D24" s="8">
        <v>1063.054717199615</v>
      </c>
      <c r="E24" s="17"/>
    </row>
    <row r="25" spans="1:5" x14ac:dyDescent="0.3">
      <c r="A25" s="10"/>
      <c r="B25" s="11"/>
      <c r="C25" s="11"/>
      <c r="D25" s="11"/>
      <c r="E25" s="17"/>
    </row>
    <row r="26" spans="1:5" x14ac:dyDescent="0.3">
      <c r="A26" s="12" t="s">
        <v>55</v>
      </c>
      <c r="B26" s="19"/>
      <c r="C26" s="19"/>
      <c r="D26" s="19"/>
    </row>
    <row r="27" spans="1:5" x14ac:dyDescent="0.3">
      <c r="A27" s="12" t="s">
        <v>56</v>
      </c>
      <c r="B27" s="19"/>
      <c r="C27" s="19"/>
      <c r="D27" s="19"/>
      <c r="E27" s="17"/>
    </row>
    <row r="28" spans="1:5" x14ac:dyDescent="0.3">
      <c r="A28" s="1" t="s">
        <v>57</v>
      </c>
      <c r="B28" s="7">
        <v>150</v>
      </c>
      <c r="C28" s="7">
        <v>107</v>
      </c>
      <c r="D28" s="7">
        <v>70</v>
      </c>
    </row>
    <row r="29" spans="1:5" x14ac:dyDescent="0.3">
      <c r="A29" s="1" t="s">
        <v>58</v>
      </c>
      <c r="B29" s="7">
        <v>310</v>
      </c>
      <c r="C29" s="7">
        <v>250</v>
      </c>
      <c r="D29" s="7">
        <v>181</v>
      </c>
    </row>
    <row r="30" spans="1:5" x14ac:dyDescent="0.3">
      <c r="A30" s="1" t="s">
        <v>59</v>
      </c>
      <c r="B30" s="7">
        <v>97.837673685559025</v>
      </c>
      <c r="C30" s="7">
        <v>75.033685804682307</v>
      </c>
      <c r="D30" s="7">
        <v>57.578628832811773</v>
      </c>
    </row>
    <row r="31" spans="1:5" x14ac:dyDescent="0.3">
      <c r="A31" s="2" t="s">
        <v>60</v>
      </c>
      <c r="B31" s="8">
        <v>557.83767368555903</v>
      </c>
      <c r="C31" s="8">
        <v>432.03368580468231</v>
      </c>
      <c r="D31" s="8">
        <v>308.57862883281177</v>
      </c>
      <c r="E31" s="17"/>
    </row>
    <row r="32" spans="1:5" x14ac:dyDescent="0.3">
      <c r="A32" s="78" t="s">
        <v>61</v>
      </c>
      <c r="B32" s="79">
        <v>720.86622533396792</v>
      </c>
      <c r="C32" s="79">
        <v>757.33855993500549</v>
      </c>
      <c r="D32" s="79">
        <v>673.38200965761257</v>
      </c>
      <c r="E32" s="17"/>
    </row>
    <row r="33" spans="1:5" x14ac:dyDescent="0.3">
      <c r="A33" s="1" t="s">
        <v>62</v>
      </c>
      <c r="B33" s="7">
        <v>205</v>
      </c>
      <c r="C33" s="7">
        <v>230</v>
      </c>
      <c r="D33" s="7">
        <v>246</v>
      </c>
      <c r="E33" s="17"/>
    </row>
    <row r="34" spans="1:5" x14ac:dyDescent="0.3">
      <c r="A34" s="1" t="s">
        <v>63</v>
      </c>
      <c r="B34" s="7">
        <v>60</v>
      </c>
      <c r="C34" s="7">
        <v>55</v>
      </c>
      <c r="D34" s="7">
        <v>60</v>
      </c>
    </row>
    <row r="35" spans="1:5" x14ac:dyDescent="0.3">
      <c r="A35" s="1" t="s">
        <v>64</v>
      </c>
      <c r="B35" s="7">
        <v>132.17399943117144</v>
      </c>
      <c r="C35" s="7">
        <v>67.972579797560542</v>
      </c>
      <c r="D35" s="7">
        <v>20.402850900000004</v>
      </c>
    </row>
    <row r="36" spans="1:5" x14ac:dyDescent="0.3">
      <c r="A36" s="1" t="s">
        <v>65</v>
      </c>
      <c r="B36" s="7">
        <v>49.122101549301483</v>
      </c>
      <c r="C36" s="7">
        <v>47.655174462751603</v>
      </c>
      <c r="D36" s="7">
        <v>42.636510609575645</v>
      </c>
      <c r="E36" s="17"/>
    </row>
    <row r="37" spans="1:5" x14ac:dyDescent="0.3">
      <c r="A37" s="2" t="s">
        <v>66</v>
      </c>
      <c r="B37" s="8">
        <v>1725.1739994311713</v>
      </c>
      <c r="C37" s="8">
        <v>1589.9725797975605</v>
      </c>
      <c r="D37" s="8">
        <v>1351.4028509</v>
      </c>
      <c r="E37" s="17"/>
    </row>
    <row r="38" spans="1:5" x14ac:dyDescent="0.3">
      <c r="A38" s="10"/>
      <c r="B38" s="11"/>
      <c r="C38" s="11"/>
      <c r="D38" s="11"/>
      <c r="E38" s="17"/>
    </row>
    <row r="39" spans="1:5" x14ac:dyDescent="0.3">
      <c r="A39" s="6" t="s">
        <v>67</v>
      </c>
      <c r="B39" s="19"/>
      <c r="C39" s="19"/>
      <c r="D39" s="19"/>
      <c r="E39" s="17"/>
    </row>
    <row r="40" spans="1:5" x14ac:dyDescent="0.3">
      <c r="A40" s="12" t="s">
        <v>68</v>
      </c>
      <c r="B40" s="19"/>
      <c r="C40" s="19"/>
      <c r="D40" s="19"/>
      <c r="E40" s="17"/>
    </row>
    <row r="41" spans="1:5" x14ac:dyDescent="0.3">
      <c r="A41" s="1" t="s">
        <v>69</v>
      </c>
      <c r="B41" s="7">
        <v>90</v>
      </c>
      <c r="C41" s="7">
        <v>90</v>
      </c>
      <c r="D41" s="7">
        <v>90</v>
      </c>
    </row>
    <row r="42" spans="1:5" x14ac:dyDescent="0.3">
      <c r="A42" s="1" t="s">
        <v>70</v>
      </c>
      <c r="B42" s="7">
        <v>30</v>
      </c>
      <c r="C42" s="7">
        <v>25</v>
      </c>
      <c r="D42" s="7">
        <v>45</v>
      </c>
    </row>
    <row r="43" spans="1:5" x14ac:dyDescent="0.3">
      <c r="A43" s="1" t="s">
        <v>71</v>
      </c>
      <c r="B43" s="7">
        <v>-230.7107224996318</v>
      </c>
      <c r="C43" s="7">
        <v>-347.94548124921289</v>
      </c>
      <c r="D43" s="7">
        <v>-423.34813370038489</v>
      </c>
    </row>
    <row r="44" spans="1:5" x14ac:dyDescent="0.3">
      <c r="A44" s="2" t="s">
        <v>72</v>
      </c>
      <c r="B44" s="8">
        <v>-110.7107224996318</v>
      </c>
      <c r="C44" s="8">
        <v>-232.94548124921289</v>
      </c>
      <c r="D44" s="8">
        <v>-288.34813370038489</v>
      </c>
    </row>
    <row r="45" spans="1:5" x14ac:dyDescent="0.3">
      <c r="A45" s="2" t="s">
        <v>73</v>
      </c>
      <c r="B45" s="8">
        <v>1614.4632769315394</v>
      </c>
      <c r="C45" s="8">
        <v>1357.0270985483476</v>
      </c>
      <c r="D45" s="8">
        <v>1063.054717199615</v>
      </c>
      <c r="E45" s="9"/>
    </row>
    <row r="46" spans="1:5" x14ac:dyDescent="0.3">
      <c r="B46" s="17"/>
      <c r="C46" s="17"/>
      <c r="D46" s="17"/>
    </row>
    <row r="47" spans="1:5" x14ac:dyDescent="0.3">
      <c r="B47" s="17"/>
      <c r="C47" s="17"/>
      <c r="D47" s="17"/>
      <c r="E47" s="17"/>
    </row>
    <row r="48" spans="1:5" x14ac:dyDescent="0.3">
      <c r="B48" s="17"/>
      <c r="C48" s="17"/>
      <c r="D48" s="17"/>
      <c r="E48" s="17"/>
    </row>
    <row r="49" spans="2:5" x14ac:dyDescent="0.3">
      <c r="B49" s="17"/>
      <c r="C49" s="17"/>
      <c r="D49" s="17"/>
      <c r="E49" s="9"/>
    </row>
  </sheetData>
  <mergeCells count="5">
    <mergeCell ref="A3:D3"/>
    <mergeCell ref="A4:D4"/>
    <mergeCell ref="A5:D5"/>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N45"/>
  <sheetViews>
    <sheetView zoomScaleNormal="100" workbookViewId="0">
      <selection activeCell="N1" sqref="N1"/>
    </sheetView>
  </sheetViews>
  <sheetFormatPr defaultColWidth="8.6640625" defaultRowHeight="14.4" x14ac:dyDescent="0.3"/>
  <cols>
    <col min="1" max="1" width="57" bestFit="1" customWidth="1"/>
    <col min="2" max="2" width="13.33203125" customWidth="1"/>
    <col min="3" max="3" width="14" customWidth="1"/>
    <col min="4" max="4" width="12.44140625" customWidth="1"/>
    <col min="7" max="13" width="4.5546875" customWidth="1"/>
    <col min="14" max="14" width="10.109375" bestFit="1" customWidth="1"/>
  </cols>
  <sheetData>
    <row r="1" spans="1:14" x14ac:dyDescent="0.3">
      <c r="N1" s="278" t="str">
        <f>HYPERLINK("#'Navigation'!A1","Navigation")</f>
        <v>Navigation</v>
      </c>
    </row>
    <row r="3" spans="1:14" ht="15.6" x14ac:dyDescent="0.3">
      <c r="A3" s="377" t="s">
        <v>4</v>
      </c>
      <c r="B3" s="377"/>
      <c r="C3" s="377"/>
      <c r="D3" s="377"/>
    </row>
    <row r="4" spans="1:14" s="81" customFormat="1" ht="15.6" x14ac:dyDescent="0.3">
      <c r="A4" s="377" t="s">
        <v>170</v>
      </c>
      <c r="B4" s="377"/>
      <c r="C4" s="377"/>
      <c r="D4" s="377"/>
    </row>
    <row r="5" spans="1:14" x14ac:dyDescent="0.3">
      <c r="A5" s="378" t="s">
        <v>74</v>
      </c>
      <c r="B5" s="378"/>
      <c r="C5" s="378"/>
      <c r="D5" s="378"/>
    </row>
    <row r="6" spans="1:14" x14ac:dyDescent="0.3">
      <c r="A6" s="379" t="s">
        <v>6</v>
      </c>
      <c r="B6" s="379"/>
      <c r="C6" s="379"/>
      <c r="D6" s="379"/>
    </row>
    <row r="7" spans="1:14" x14ac:dyDescent="0.3">
      <c r="A7" s="62"/>
      <c r="B7" s="62"/>
      <c r="C7" s="62"/>
      <c r="D7" s="62"/>
    </row>
    <row r="8" spans="1:14" x14ac:dyDescent="0.3">
      <c r="A8" s="4" t="s">
        <v>7</v>
      </c>
      <c r="B8" s="82">
        <v>44196</v>
      </c>
      <c r="C8" s="82">
        <v>43830</v>
      </c>
      <c r="D8" s="82">
        <v>43465</v>
      </c>
    </row>
    <row r="9" spans="1:14" ht="15" customHeight="1" x14ac:dyDescent="0.3">
      <c r="A9" s="2" t="s">
        <v>75</v>
      </c>
      <c r="B9" s="1"/>
      <c r="C9" s="1"/>
      <c r="D9" s="1"/>
    </row>
    <row r="10" spans="1:14" x14ac:dyDescent="0.3">
      <c r="A10" s="5"/>
      <c r="B10" s="5"/>
      <c r="C10" s="5"/>
      <c r="D10" s="5"/>
    </row>
    <row r="11" spans="1:14" x14ac:dyDescent="0.3">
      <c r="A11" s="12" t="s">
        <v>76</v>
      </c>
      <c r="B11" s="6"/>
      <c r="C11" s="6"/>
      <c r="D11" s="6"/>
    </row>
    <row r="12" spans="1:14" ht="15" customHeight="1" x14ac:dyDescent="0.3">
      <c r="A12" s="2" t="s">
        <v>77</v>
      </c>
      <c r="B12" s="8">
        <v>117.23475874958108</v>
      </c>
      <c r="C12" s="8">
        <v>75.402652451171988</v>
      </c>
      <c r="D12" s="8">
        <v>-26.34813370038491</v>
      </c>
    </row>
    <row r="13" spans="1:14" x14ac:dyDescent="0.3">
      <c r="A13" s="2" t="s">
        <v>78</v>
      </c>
      <c r="B13" s="7"/>
      <c r="C13" s="7"/>
      <c r="D13" s="7"/>
    </row>
    <row r="14" spans="1:14" x14ac:dyDescent="0.3">
      <c r="A14" s="1" t="s">
        <v>79</v>
      </c>
      <c r="B14" s="7"/>
      <c r="C14" s="7"/>
      <c r="D14" s="7"/>
    </row>
    <row r="15" spans="1:14" x14ac:dyDescent="0.3">
      <c r="A15" s="1" t="s">
        <v>80</v>
      </c>
      <c r="B15" s="7">
        <v>66.169618766865312</v>
      </c>
      <c r="C15" s="7">
        <v>49.819133343074213</v>
      </c>
      <c r="D15" s="7">
        <v>-1.3108725259337177</v>
      </c>
    </row>
    <row r="16" spans="1:14" x14ac:dyDescent="0.3">
      <c r="A16" s="1" t="s">
        <v>81</v>
      </c>
      <c r="B16" s="7">
        <v>96.3125</v>
      </c>
      <c r="C16" s="7">
        <v>77.05</v>
      </c>
      <c r="D16" s="7">
        <v>67</v>
      </c>
    </row>
    <row r="17" spans="1:4" x14ac:dyDescent="0.3">
      <c r="A17" s="1" t="s">
        <v>82</v>
      </c>
      <c r="B17" s="7">
        <v>-20</v>
      </c>
      <c r="C17" s="7">
        <v>-11</v>
      </c>
      <c r="D17" s="7">
        <v>14</v>
      </c>
    </row>
    <row r="18" spans="1:4" x14ac:dyDescent="0.3">
      <c r="A18" s="1" t="s">
        <v>83</v>
      </c>
      <c r="B18" s="7"/>
      <c r="C18" s="7"/>
      <c r="D18" s="7"/>
    </row>
    <row r="19" spans="1:4" x14ac:dyDescent="0.3">
      <c r="A19" s="1" t="s">
        <v>84</v>
      </c>
      <c r="B19" s="7">
        <v>-68</v>
      </c>
      <c r="C19" s="7">
        <v>-62</v>
      </c>
      <c r="D19" s="7">
        <v>-32</v>
      </c>
    </row>
    <row r="20" spans="1:4" x14ac:dyDescent="0.3">
      <c r="A20" s="1" t="s">
        <v>85</v>
      </c>
      <c r="B20" s="7">
        <v>-40</v>
      </c>
      <c r="C20" s="7">
        <v>-33</v>
      </c>
      <c r="D20" s="7">
        <v>-59</v>
      </c>
    </row>
    <row r="21" spans="1:4" ht="13.95" customHeight="1" x14ac:dyDescent="0.3">
      <c r="A21" s="1" t="s">
        <v>86</v>
      </c>
      <c r="B21" s="7">
        <v>43</v>
      </c>
      <c r="C21" s="7">
        <v>37</v>
      </c>
      <c r="D21" s="7">
        <v>-37</v>
      </c>
    </row>
    <row r="22" spans="1:4" x14ac:dyDescent="0.3">
      <c r="A22" s="1" t="s">
        <v>87</v>
      </c>
      <c r="B22" s="7">
        <v>60</v>
      </c>
      <c r="C22" s="7">
        <v>69</v>
      </c>
      <c r="D22" s="7">
        <v>57</v>
      </c>
    </row>
    <row r="23" spans="1:4" x14ac:dyDescent="0.3">
      <c r="A23" s="1" t="s">
        <v>88</v>
      </c>
      <c r="B23" s="7">
        <v>-25</v>
      </c>
      <c r="C23" s="7">
        <v>-16</v>
      </c>
      <c r="D23" s="7">
        <v>24</v>
      </c>
    </row>
    <row r="24" spans="1:4" x14ac:dyDescent="0.3">
      <c r="A24" s="1" t="s">
        <v>89</v>
      </c>
      <c r="B24" s="7">
        <v>5</v>
      </c>
      <c r="C24" s="7">
        <v>-5</v>
      </c>
      <c r="D24" s="7">
        <v>5</v>
      </c>
    </row>
    <row r="25" spans="1:4" x14ac:dyDescent="0.3">
      <c r="A25" s="1" t="s">
        <v>3</v>
      </c>
      <c r="B25" s="7">
        <v>-50</v>
      </c>
      <c r="C25" s="7">
        <v>-30</v>
      </c>
      <c r="D25" s="7">
        <v>-20</v>
      </c>
    </row>
    <row r="26" spans="1:4" x14ac:dyDescent="0.3">
      <c r="A26" s="2" t="s">
        <v>90</v>
      </c>
      <c r="B26" s="8">
        <v>184.7168775164464</v>
      </c>
      <c r="C26" s="8">
        <v>151.2717857942462</v>
      </c>
      <c r="D26" s="8">
        <v>-8.659006226318624</v>
      </c>
    </row>
    <row r="27" spans="1:4" x14ac:dyDescent="0.3">
      <c r="A27" s="5"/>
      <c r="B27" s="18"/>
      <c r="C27" s="18"/>
      <c r="D27" s="18"/>
    </row>
    <row r="28" spans="1:4" x14ac:dyDescent="0.3">
      <c r="A28" s="12" t="s">
        <v>91</v>
      </c>
      <c r="B28" s="19"/>
      <c r="C28" s="19"/>
      <c r="D28" s="19"/>
    </row>
    <row r="29" spans="1:4" x14ac:dyDescent="0.3">
      <c r="A29" s="1" t="s">
        <v>92</v>
      </c>
      <c r="B29" s="7">
        <v>150</v>
      </c>
      <c r="C29" s="7">
        <v>100</v>
      </c>
      <c r="D29" s="7">
        <v>125</v>
      </c>
    </row>
    <row r="30" spans="1:4" x14ac:dyDescent="0.3">
      <c r="A30" s="1" t="s">
        <v>93</v>
      </c>
      <c r="B30" s="7">
        <v>-63</v>
      </c>
      <c r="C30" s="7">
        <v>64</v>
      </c>
      <c r="D30" s="7">
        <v>-104</v>
      </c>
    </row>
    <row r="31" spans="1:4" x14ac:dyDescent="0.3">
      <c r="A31" s="1" t="s">
        <v>94</v>
      </c>
      <c r="B31" s="7">
        <v>-35</v>
      </c>
      <c r="C31" s="7">
        <v>-10</v>
      </c>
      <c r="D31" s="7">
        <v>-74</v>
      </c>
    </row>
    <row r="32" spans="1:4" x14ac:dyDescent="0.3">
      <c r="A32" s="1" t="s">
        <v>95</v>
      </c>
      <c r="B32" s="7">
        <v>5</v>
      </c>
      <c r="C32" s="7">
        <v>-20</v>
      </c>
      <c r="D32" s="7">
        <v>35</v>
      </c>
    </row>
    <row r="33" spans="1:4" x14ac:dyDescent="0.3">
      <c r="A33" s="2" t="s">
        <v>96</v>
      </c>
      <c r="B33" s="8">
        <v>57</v>
      </c>
      <c r="C33" s="8">
        <v>134</v>
      </c>
      <c r="D33" s="8">
        <v>-18</v>
      </c>
    </row>
    <row r="34" spans="1:4" x14ac:dyDescent="0.3">
      <c r="A34" s="5"/>
      <c r="B34" s="18"/>
      <c r="C34" s="18"/>
      <c r="D34" s="18"/>
    </row>
    <row r="35" spans="1:4" x14ac:dyDescent="0.3">
      <c r="A35" s="12" t="s">
        <v>97</v>
      </c>
      <c r="B35" s="19"/>
      <c r="C35" s="19"/>
      <c r="D35" s="19"/>
    </row>
    <row r="36" spans="1:4" x14ac:dyDescent="0.3">
      <c r="A36" s="1" t="s">
        <v>41</v>
      </c>
      <c r="B36" s="7">
        <v>-28</v>
      </c>
      <c r="C36" s="7">
        <v>-99</v>
      </c>
      <c r="D36" s="7">
        <v>-8</v>
      </c>
    </row>
    <row r="37" spans="1:4" x14ac:dyDescent="0.3">
      <c r="A37" s="1" t="s">
        <v>98</v>
      </c>
      <c r="B37" s="7">
        <v>-136</v>
      </c>
      <c r="C37" s="7">
        <v>-114</v>
      </c>
      <c r="D37" s="7">
        <v>-36</v>
      </c>
    </row>
    <row r="38" spans="1:4" x14ac:dyDescent="0.3">
      <c r="A38" s="1" t="s">
        <v>99</v>
      </c>
      <c r="B38" s="7">
        <v>4</v>
      </c>
      <c r="C38" s="7">
        <v>2</v>
      </c>
      <c r="D38" s="7">
        <v>4</v>
      </c>
    </row>
    <row r="39" spans="1:4" x14ac:dyDescent="0.3">
      <c r="A39" s="1" t="s">
        <v>100</v>
      </c>
      <c r="B39" s="7">
        <v>-4</v>
      </c>
      <c r="C39" s="7">
        <v>-3</v>
      </c>
      <c r="D39" s="7">
        <v>7</v>
      </c>
    </row>
    <row r="40" spans="1:4" x14ac:dyDescent="0.3">
      <c r="A40" s="1" t="s">
        <v>3</v>
      </c>
      <c r="B40" s="7">
        <v>2</v>
      </c>
      <c r="C40" s="7">
        <v>-1</v>
      </c>
      <c r="D40" s="7">
        <v>0</v>
      </c>
    </row>
    <row r="41" spans="1:4" x14ac:dyDescent="0.3">
      <c r="A41" s="2" t="s">
        <v>101</v>
      </c>
      <c r="B41" s="8">
        <v>-162</v>
      </c>
      <c r="C41" s="8">
        <v>-215</v>
      </c>
      <c r="D41" s="8">
        <v>-33</v>
      </c>
    </row>
    <row r="42" spans="1:4" x14ac:dyDescent="0.3">
      <c r="A42" s="5"/>
      <c r="B42" s="18"/>
      <c r="C42" s="18"/>
      <c r="D42" s="18"/>
    </row>
    <row r="43" spans="1:4" x14ac:dyDescent="0.3">
      <c r="A43" s="12" t="s">
        <v>102</v>
      </c>
      <c r="B43" s="13">
        <v>79.716877516446402</v>
      </c>
      <c r="C43" s="13">
        <v>70.271785794246171</v>
      </c>
      <c r="D43" s="13">
        <v>-59.659006226318624</v>
      </c>
    </row>
    <row r="44" spans="1:4" x14ac:dyDescent="0.3">
      <c r="A44" s="1" t="s">
        <v>103</v>
      </c>
      <c r="B44" s="7">
        <v>115.61277956792755</v>
      </c>
      <c r="C44" s="7">
        <v>45.340993773681376</v>
      </c>
      <c r="D44" s="7">
        <v>105</v>
      </c>
    </row>
    <row r="45" spans="1:4" x14ac:dyDescent="0.3">
      <c r="A45" s="1" t="s">
        <v>104</v>
      </c>
      <c r="B45" s="7">
        <v>195.32965708437393</v>
      </c>
      <c r="C45" s="7">
        <v>115.61277956792755</v>
      </c>
      <c r="D45" s="7">
        <v>45.340993773681376</v>
      </c>
    </row>
  </sheetData>
  <mergeCells count="4">
    <mergeCell ref="A3:D3"/>
    <mergeCell ref="A5:D5"/>
    <mergeCell ref="A6:D6"/>
    <mergeCell ref="A4:D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N29"/>
  <sheetViews>
    <sheetView zoomScaleNormal="100" workbookViewId="0">
      <selection activeCell="N1" sqref="N1"/>
    </sheetView>
  </sheetViews>
  <sheetFormatPr defaultColWidth="8.6640625" defaultRowHeight="14.4" x14ac:dyDescent="0.3"/>
  <cols>
    <col min="1" max="1" width="18.44140625" style="241" customWidth="1"/>
    <col min="2" max="2" width="13.33203125" style="241" customWidth="1"/>
    <col min="3" max="3" width="14" style="241" customWidth="1"/>
    <col min="4" max="4" width="12.44140625" style="241" customWidth="1"/>
    <col min="5" max="10" width="8.6640625" style="241"/>
    <col min="11" max="11" width="11.33203125" style="241" customWidth="1"/>
    <col min="12" max="13" width="8.6640625" style="241"/>
    <col min="14" max="14" width="10.109375" style="241" bestFit="1" customWidth="1"/>
    <col min="15" max="16384" width="8.6640625" style="241"/>
  </cols>
  <sheetData>
    <row r="1" spans="1:14" ht="15.6" x14ac:dyDescent="0.3">
      <c r="A1" s="377" t="s">
        <v>4</v>
      </c>
      <c r="B1" s="377"/>
      <c r="C1" s="377"/>
      <c r="D1" s="377"/>
      <c r="E1" s="377"/>
      <c r="F1" s="377"/>
      <c r="G1" s="377"/>
      <c r="H1" s="377"/>
      <c r="K1" s="281"/>
      <c r="L1" s="231"/>
      <c r="N1" s="278" t="str">
        <f>HYPERLINK("#'Navigation'!A1","Navigation")</f>
        <v>Navigation</v>
      </c>
    </row>
    <row r="2" spans="1:14" ht="17.399999999999999" x14ac:dyDescent="0.3">
      <c r="A2" s="380" t="s">
        <v>411</v>
      </c>
      <c r="B2" s="380"/>
      <c r="C2" s="380"/>
      <c r="D2" s="380"/>
      <c r="E2" s="380"/>
      <c r="F2" s="380"/>
      <c r="G2" s="380"/>
      <c r="H2" s="380"/>
      <c r="I2" s="276"/>
      <c r="J2" s="276"/>
      <c r="K2" s="282"/>
      <c r="L2" s="283"/>
    </row>
    <row r="3" spans="1:14" ht="17.399999999999999" x14ac:dyDescent="0.3">
      <c r="A3" s="380" t="s">
        <v>412</v>
      </c>
      <c r="B3" s="380"/>
      <c r="C3" s="380"/>
      <c r="D3" s="380"/>
      <c r="E3" s="380"/>
      <c r="F3" s="380"/>
      <c r="G3" s="380"/>
      <c r="H3" s="380"/>
      <c r="I3" s="269"/>
      <c r="J3" s="269"/>
      <c r="K3" s="281"/>
      <c r="L3" s="231"/>
    </row>
    <row r="4" spans="1:14" ht="18" x14ac:dyDescent="0.3">
      <c r="A4" s="268"/>
      <c r="B4"/>
      <c r="C4"/>
      <c r="D4"/>
      <c r="E4"/>
      <c r="F4"/>
      <c r="G4"/>
      <c r="H4"/>
      <c r="I4"/>
      <c r="J4"/>
      <c r="K4"/>
    </row>
    <row r="5" spans="1:14" ht="15.6" x14ac:dyDescent="0.3">
      <c r="A5" s="269" t="s">
        <v>413</v>
      </c>
      <c r="B5"/>
      <c r="C5"/>
      <c r="D5"/>
      <c r="E5"/>
      <c r="F5"/>
      <c r="G5"/>
      <c r="H5"/>
      <c r="I5"/>
      <c r="J5"/>
      <c r="K5"/>
    </row>
    <row r="6" spans="1:14" ht="15.6" x14ac:dyDescent="0.3">
      <c r="A6" s="269"/>
      <c r="B6"/>
      <c r="C6"/>
      <c r="D6"/>
      <c r="E6"/>
      <c r="F6"/>
      <c r="G6"/>
      <c r="H6"/>
      <c r="I6"/>
      <c r="J6"/>
      <c r="K6"/>
    </row>
    <row r="7" spans="1:14" ht="15.6" x14ac:dyDescent="0.3">
      <c r="A7" s="270" t="s">
        <v>414</v>
      </c>
      <c r="B7"/>
      <c r="C7"/>
      <c r="D7"/>
      <c r="E7"/>
      <c r="F7"/>
      <c r="G7"/>
      <c r="H7" s="272" t="s">
        <v>415</v>
      </c>
      <c r="I7"/>
      <c r="J7"/>
    </row>
    <row r="8" spans="1:14" ht="15.6" x14ac:dyDescent="0.3">
      <c r="A8" s="270" t="s">
        <v>416</v>
      </c>
      <c r="B8"/>
      <c r="C8"/>
      <c r="D8"/>
      <c r="E8"/>
      <c r="F8"/>
      <c r="G8"/>
      <c r="H8" s="273" t="s">
        <v>417</v>
      </c>
      <c r="I8"/>
      <c r="J8"/>
      <c r="K8"/>
    </row>
    <row r="9" spans="1:14" ht="15.6" x14ac:dyDescent="0.3">
      <c r="A9" s="270" t="s">
        <v>418</v>
      </c>
      <c r="B9"/>
      <c r="D9"/>
      <c r="E9"/>
      <c r="F9"/>
      <c r="G9"/>
      <c r="H9" s="273" t="s">
        <v>419</v>
      </c>
      <c r="I9"/>
      <c r="J9"/>
      <c r="K9"/>
    </row>
    <row r="10" spans="1:14" ht="15.6" x14ac:dyDescent="0.3">
      <c r="A10" s="270" t="s">
        <v>420</v>
      </c>
      <c r="B10"/>
      <c r="C10"/>
      <c r="D10"/>
      <c r="F10"/>
      <c r="G10"/>
      <c r="H10" s="273" t="s">
        <v>421</v>
      </c>
      <c r="I10"/>
      <c r="J10"/>
      <c r="K10"/>
    </row>
    <row r="11" spans="1:14" ht="15.6" x14ac:dyDescent="0.3">
      <c r="A11" s="269"/>
      <c r="B11"/>
      <c r="C11"/>
      <c r="D11"/>
      <c r="E11"/>
      <c r="F11"/>
      <c r="G11"/>
      <c r="H11" s="274"/>
      <c r="I11"/>
      <c r="J11"/>
      <c r="K11"/>
    </row>
    <row r="12" spans="1:14" ht="15.6" x14ac:dyDescent="0.3">
      <c r="A12" s="269"/>
      <c r="B12"/>
      <c r="C12"/>
      <c r="D12"/>
      <c r="E12"/>
      <c r="F12"/>
      <c r="G12"/>
      <c r="H12" s="274"/>
      <c r="I12"/>
      <c r="J12"/>
      <c r="K12"/>
    </row>
    <row r="13" spans="1:14" ht="15.6" x14ac:dyDescent="0.3">
      <c r="A13" s="269" t="s">
        <v>422</v>
      </c>
      <c r="B13"/>
      <c r="C13"/>
      <c r="D13"/>
      <c r="E13"/>
      <c r="F13"/>
      <c r="G13"/>
      <c r="H13" s="274"/>
      <c r="I13"/>
      <c r="J13"/>
      <c r="K13"/>
    </row>
    <row r="14" spans="1:14" ht="15.6" x14ac:dyDescent="0.3">
      <c r="A14" s="271"/>
      <c r="B14"/>
      <c r="C14"/>
      <c r="D14"/>
      <c r="E14"/>
      <c r="F14"/>
      <c r="G14"/>
      <c r="H14" s="274"/>
      <c r="I14"/>
      <c r="J14"/>
      <c r="K14"/>
    </row>
    <row r="15" spans="1:14" ht="15.6" x14ac:dyDescent="0.3">
      <c r="A15" s="270" t="s">
        <v>423</v>
      </c>
      <c r="B15"/>
      <c r="C15"/>
      <c r="D15"/>
      <c r="E15"/>
      <c r="F15"/>
      <c r="G15"/>
      <c r="H15" s="273" t="s">
        <v>424</v>
      </c>
      <c r="I15"/>
      <c r="K15"/>
    </row>
    <row r="16" spans="1:14" ht="15.6" x14ac:dyDescent="0.3">
      <c r="A16" s="270" t="s">
        <v>425</v>
      </c>
      <c r="B16"/>
      <c r="C16"/>
      <c r="D16"/>
      <c r="E16"/>
      <c r="G16"/>
      <c r="H16" s="273" t="s">
        <v>426</v>
      </c>
      <c r="I16"/>
      <c r="J16"/>
      <c r="K16"/>
    </row>
    <row r="17" spans="1:11" ht="15.6" x14ac:dyDescent="0.3">
      <c r="A17" s="270" t="s">
        <v>427</v>
      </c>
      <c r="C17"/>
      <c r="D17"/>
      <c r="E17"/>
      <c r="F17"/>
      <c r="G17"/>
      <c r="H17" s="273" t="s">
        <v>419</v>
      </c>
      <c r="I17"/>
      <c r="J17"/>
      <c r="K17"/>
    </row>
    <row r="18" spans="1:11" ht="15.6" x14ac:dyDescent="0.3">
      <c r="A18" s="270" t="s">
        <v>420</v>
      </c>
      <c r="B18"/>
      <c r="C18"/>
      <c r="D18"/>
      <c r="F18"/>
      <c r="G18"/>
      <c r="H18" s="273" t="s">
        <v>421</v>
      </c>
      <c r="I18"/>
      <c r="J18"/>
      <c r="K18"/>
    </row>
    <row r="19" spans="1:11" ht="15.6" x14ac:dyDescent="0.3">
      <c r="A19" s="270" t="s">
        <v>428</v>
      </c>
      <c r="B19"/>
      <c r="C19"/>
      <c r="D19"/>
      <c r="E19"/>
      <c r="F19"/>
      <c r="G19"/>
      <c r="H19" s="273" t="s">
        <v>429</v>
      </c>
      <c r="I19"/>
      <c r="J19"/>
      <c r="K19"/>
    </row>
    <row r="20" spans="1:11" ht="15.6" x14ac:dyDescent="0.3">
      <c r="A20" s="269"/>
      <c r="B20"/>
      <c r="C20"/>
      <c r="D20"/>
      <c r="E20"/>
      <c r="F20"/>
      <c r="G20"/>
      <c r="H20" s="274"/>
      <c r="I20"/>
      <c r="J20"/>
      <c r="K20"/>
    </row>
    <row r="21" spans="1:11" ht="15.6" x14ac:dyDescent="0.3">
      <c r="A21" s="269"/>
      <c r="B21"/>
      <c r="C21"/>
      <c r="D21"/>
      <c r="E21"/>
      <c r="F21"/>
      <c r="G21"/>
      <c r="H21" s="274"/>
      <c r="I21"/>
      <c r="J21"/>
      <c r="K21"/>
    </row>
    <row r="22" spans="1:11" ht="15.6" x14ac:dyDescent="0.3">
      <c r="A22" s="269" t="s">
        <v>430</v>
      </c>
      <c r="B22"/>
      <c r="C22"/>
      <c r="D22"/>
      <c r="E22"/>
      <c r="F22"/>
      <c r="G22"/>
      <c r="H22" s="274"/>
      <c r="I22"/>
      <c r="J22"/>
      <c r="K22"/>
    </row>
    <row r="23" spans="1:11" ht="15.6" x14ac:dyDescent="0.3">
      <c r="A23" s="271"/>
      <c r="B23"/>
      <c r="C23"/>
      <c r="D23"/>
      <c r="E23"/>
      <c r="F23"/>
      <c r="G23"/>
      <c r="H23" s="274"/>
      <c r="I23"/>
      <c r="J23"/>
      <c r="K23"/>
    </row>
    <row r="24" spans="1:11" ht="15.6" x14ac:dyDescent="0.3">
      <c r="A24" s="270" t="s">
        <v>431</v>
      </c>
      <c r="B24"/>
      <c r="C24"/>
      <c r="D24"/>
      <c r="F24"/>
      <c r="G24"/>
      <c r="H24" s="273" t="s">
        <v>432</v>
      </c>
      <c r="I24"/>
      <c r="J24"/>
      <c r="K24"/>
    </row>
    <row r="25" spans="1:11" ht="15.6" x14ac:dyDescent="0.3">
      <c r="A25" s="270" t="s">
        <v>433</v>
      </c>
      <c r="B25"/>
      <c r="C25"/>
      <c r="E25"/>
      <c r="F25"/>
      <c r="G25"/>
      <c r="H25" s="273" t="s">
        <v>434</v>
      </c>
      <c r="I25"/>
      <c r="J25"/>
      <c r="K25"/>
    </row>
    <row r="26" spans="1:11" ht="15.6" x14ac:dyDescent="0.3">
      <c r="A26" s="270" t="s">
        <v>435</v>
      </c>
      <c r="B26"/>
      <c r="C26"/>
      <c r="D26"/>
      <c r="F26"/>
      <c r="G26"/>
      <c r="H26" s="275">
        <v>0.6</v>
      </c>
      <c r="I26"/>
      <c r="J26"/>
      <c r="K26"/>
    </row>
    <row r="27" spans="1:11" ht="15.6" x14ac:dyDescent="0.3">
      <c r="A27" s="270" t="s">
        <v>436</v>
      </c>
      <c r="B27"/>
      <c r="C27"/>
      <c r="E27"/>
      <c r="F27"/>
      <c r="G27"/>
      <c r="H27" s="273" t="s">
        <v>437</v>
      </c>
      <c r="I27"/>
      <c r="J27"/>
      <c r="K27"/>
    </row>
    <row r="28" spans="1:11" ht="15.6" x14ac:dyDescent="0.3">
      <c r="A28" s="270" t="s">
        <v>438</v>
      </c>
      <c r="B28"/>
      <c r="C28"/>
      <c r="E28"/>
      <c r="F28"/>
      <c r="G28"/>
      <c r="H28" s="275">
        <v>0.4</v>
      </c>
      <c r="I28"/>
      <c r="J28"/>
      <c r="K28"/>
    </row>
    <row r="29" spans="1:11" ht="15.6" x14ac:dyDescent="0.3">
      <c r="A29" s="269"/>
      <c r="B29"/>
      <c r="C29"/>
      <c r="D29"/>
      <c r="E29"/>
      <c r="F29"/>
      <c r="G29"/>
      <c r="H29"/>
      <c r="I29"/>
      <c r="J29"/>
      <c r="K29"/>
    </row>
  </sheetData>
  <mergeCells count="3">
    <mergeCell ref="A2:H2"/>
    <mergeCell ref="A3:H3"/>
    <mergeCell ref="A1:H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N42"/>
  <sheetViews>
    <sheetView workbookViewId="0">
      <selection activeCell="N1" sqref="N1"/>
    </sheetView>
  </sheetViews>
  <sheetFormatPr defaultColWidth="9.109375" defaultRowHeight="14.4" x14ac:dyDescent="0.3"/>
  <cols>
    <col min="1" max="1" width="39.5546875" bestFit="1" customWidth="1"/>
    <col min="12" max="12" width="9.109375" customWidth="1"/>
    <col min="14" max="14" width="10.109375" bestFit="1" customWidth="1"/>
  </cols>
  <sheetData>
    <row r="1" spans="1:14" x14ac:dyDescent="0.3">
      <c r="N1" s="278" t="str">
        <f>HYPERLINK("#'Navigation'!A1","Navigation")</f>
        <v>Navigation</v>
      </c>
    </row>
    <row r="2" spans="1:14" ht="17.399999999999999" x14ac:dyDescent="0.3">
      <c r="A2" s="380" t="s">
        <v>105</v>
      </c>
      <c r="B2" s="380"/>
      <c r="C2" s="380"/>
      <c r="D2" s="380"/>
      <c r="E2" s="380"/>
      <c r="F2" s="380"/>
      <c r="G2" s="380"/>
    </row>
    <row r="3" spans="1:14" ht="15.6" x14ac:dyDescent="0.3">
      <c r="A3" s="382" t="s">
        <v>106</v>
      </c>
      <c r="B3" s="382"/>
      <c r="C3" s="382"/>
      <c r="D3" s="382"/>
      <c r="E3" s="382"/>
      <c r="F3" s="382"/>
      <c r="G3" s="382"/>
    </row>
    <row r="4" spans="1:14" x14ac:dyDescent="0.3">
      <c r="A4" s="378" t="s">
        <v>107</v>
      </c>
      <c r="B4" s="378"/>
      <c r="C4" s="378"/>
      <c r="D4" s="378"/>
      <c r="E4" s="378"/>
      <c r="F4" s="378"/>
      <c r="G4" s="378"/>
    </row>
    <row r="5" spans="1:14" ht="15" thickBot="1" x14ac:dyDescent="0.35">
      <c r="A5" s="378" t="s">
        <v>6</v>
      </c>
      <c r="B5" s="378"/>
      <c r="C5" s="378"/>
      <c r="D5" s="378"/>
      <c r="E5" s="378"/>
      <c r="F5" s="378"/>
      <c r="G5" s="378"/>
    </row>
    <row r="6" spans="1:14" ht="15" thickBot="1" x14ac:dyDescent="0.35">
      <c r="A6" s="84" t="s">
        <v>108</v>
      </c>
      <c r="B6" s="85">
        <v>2020</v>
      </c>
      <c r="C6" s="85">
        <v>2019</v>
      </c>
      <c r="D6" s="85">
        <v>2018</v>
      </c>
      <c r="E6" s="85">
        <v>2017</v>
      </c>
      <c r="F6" s="85">
        <v>2016</v>
      </c>
      <c r="G6" s="85">
        <v>2015</v>
      </c>
    </row>
    <row r="7" spans="1:14" ht="15" thickBot="1" x14ac:dyDescent="0.35">
      <c r="A7" s="86" t="s">
        <v>109</v>
      </c>
      <c r="B7" s="87">
        <v>385.12805892135867</v>
      </c>
      <c r="C7" s="87">
        <v>366.12173913043483</v>
      </c>
      <c r="D7" s="87">
        <v>457.6521739130435</v>
      </c>
      <c r="E7" s="87">
        <v>427.91304347826087</v>
      </c>
      <c r="F7" s="87">
        <v>399.82608695652169</v>
      </c>
      <c r="G7" s="87">
        <v>380</v>
      </c>
    </row>
    <row r="8" spans="1:14" ht="15" thickBot="1" x14ac:dyDescent="0.35">
      <c r="A8" s="88" t="s">
        <v>110</v>
      </c>
      <c r="B8" s="89"/>
      <c r="C8" s="89"/>
      <c r="D8" s="89"/>
      <c r="E8" s="89"/>
      <c r="F8" s="89"/>
      <c r="G8" s="89"/>
    </row>
    <row r="9" spans="1:14" ht="15" thickBot="1" x14ac:dyDescent="0.35">
      <c r="A9" s="88" t="s">
        <v>111</v>
      </c>
      <c r="B9" s="89">
        <v>-64.525611784271746</v>
      </c>
      <c r="C9" s="89">
        <v>-80.724347826086969</v>
      </c>
      <c r="D9" s="89">
        <v>-101.53043478260871</v>
      </c>
      <c r="E9" s="89">
        <v>-66.832608695652183</v>
      </c>
      <c r="F9" s="89">
        <v>-54.96521739130435</v>
      </c>
      <c r="G9" s="89">
        <v>-58.5</v>
      </c>
    </row>
    <row r="10" spans="1:14" ht="15" thickBot="1" x14ac:dyDescent="0.35">
      <c r="A10" s="88" t="s">
        <v>112</v>
      </c>
      <c r="B10" s="89">
        <v>-96.282014730339668</v>
      </c>
      <c r="C10" s="89">
        <v>-91.530434782608708</v>
      </c>
      <c r="D10" s="89">
        <v>-114.41304347826087</v>
      </c>
      <c r="E10" s="89">
        <v>-106.97826086956522</v>
      </c>
      <c r="F10" s="89">
        <v>-99.956521739130423</v>
      </c>
      <c r="G10" s="89">
        <v>-95</v>
      </c>
    </row>
    <row r="11" spans="1:14" ht="15" thickBot="1" x14ac:dyDescent="0.35">
      <c r="A11" s="88" t="s">
        <v>113</v>
      </c>
      <c r="B11" s="89">
        <v>-45</v>
      </c>
      <c r="C11" s="89">
        <v>-43</v>
      </c>
      <c r="D11" s="89">
        <v>-43</v>
      </c>
      <c r="E11" s="89">
        <v>-41</v>
      </c>
      <c r="F11" s="89">
        <v>-40</v>
      </c>
      <c r="G11" s="89">
        <v>-38</v>
      </c>
    </row>
    <row r="12" spans="1:14" ht="15" thickBot="1" x14ac:dyDescent="0.35">
      <c r="A12" s="88" t="s">
        <v>114</v>
      </c>
      <c r="B12" s="89">
        <v>-5.77692088382038</v>
      </c>
      <c r="C12" s="89">
        <v>-5.4918260869565225</v>
      </c>
      <c r="D12" s="89">
        <v>-6.864782608695652</v>
      </c>
      <c r="E12" s="89">
        <v>-6.4186956521739127</v>
      </c>
      <c r="F12" s="89">
        <v>-5.9973913043478255</v>
      </c>
      <c r="G12" s="89">
        <v>-5.7</v>
      </c>
    </row>
    <row r="13" spans="1:14" ht="15" thickBot="1" x14ac:dyDescent="0.35">
      <c r="A13" s="88" t="s">
        <v>115</v>
      </c>
      <c r="B13" s="89">
        <v>-4</v>
      </c>
      <c r="C13" s="89">
        <v>-5</v>
      </c>
      <c r="D13" s="89">
        <v>-6</v>
      </c>
      <c r="E13" s="89">
        <v>-7</v>
      </c>
      <c r="F13" s="89">
        <v>-8</v>
      </c>
      <c r="G13" s="89">
        <v>-4</v>
      </c>
    </row>
    <row r="14" spans="1:14" ht="15" thickBot="1" x14ac:dyDescent="0.35">
      <c r="A14" s="88" t="s">
        <v>116</v>
      </c>
      <c r="B14" s="89">
        <v>-215.58454739843177</v>
      </c>
      <c r="C14" s="89">
        <v>-225.74660869565221</v>
      </c>
      <c r="D14" s="89">
        <v>-271.80826086956523</v>
      </c>
      <c r="E14" s="89">
        <v>-228.2295652173913</v>
      </c>
      <c r="F14" s="89">
        <v>-208.9191304347826</v>
      </c>
      <c r="G14" s="89">
        <v>-201.2</v>
      </c>
    </row>
    <row r="15" spans="1:14" ht="15" thickBot="1" x14ac:dyDescent="0.35">
      <c r="A15" s="86" t="s">
        <v>117</v>
      </c>
      <c r="B15" s="87">
        <v>169.54351152292691</v>
      </c>
      <c r="C15" s="87">
        <v>140.37513043478262</v>
      </c>
      <c r="D15" s="87">
        <v>185.84391304347827</v>
      </c>
      <c r="E15" s="87">
        <v>199.68347826086958</v>
      </c>
      <c r="F15" s="87">
        <v>190.90695652173909</v>
      </c>
      <c r="G15" s="87">
        <v>178.8</v>
      </c>
    </row>
    <row r="16" spans="1:14" ht="15" thickBot="1" x14ac:dyDescent="0.35">
      <c r="A16" s="86" t="s">
        <v>118</v>
      </c>
      <c r="B16" s="89"/>
      <c r="C16" s="89"/>
      <c r="D16" s="89"/>
      <c r="E16" s="89"/>
      <c r="F16" s="89"/>
      <c r="G16" s="89"/>
    </row>
    <row r="17" spans="1:7" ht="15" thickBot="1" x14ac:dyDescent="0.35">
      <c r="A17" s="88" t="s">
        <v>119</v>
      </c>
      <c r="B17" s="89">
        <v>11.55384176764076</v>
      </c>
      <c r="C17" s="89">
        <v>10.983652173913045</v>
      </c>
      <c r="D17" s="89">
        <v>13.729565217391304</v>
      </c>
      <c r="E17" s="89">
        <v>12.837391304347825</v>
      </c>
      <c r="F17" s="89">
        <v>11.994782608695651</v>
      </c>
      <c r="G17" s="89">
        <v>11.4</v>
      </c>
    </row>
    <row r="18" spans="1:7" ht="15" thickBot="1" x14ac:dyDescent="0.35">
      <c r="A18" s="88" t="s">
        <v>120</v>
      </c>
      <c r="B18" s="89">
        <v>75.405122356854349</v>
      </c>
      <c r="C18" s="89">
        <v>74.644869565217391</v>
      </c>
      <c r="D18" s="89">
        <v>78.306086956521739</v>
      </c>
      <c r="E18" s="89">
        <v>77.116521739130434</v>
      </c>
      <c r="F18" s="89">
        <v>75.993043478260873</v>
      </c>
      <c r="G18" s="89">
        <v>75.2</v>
      </c>
    </row>
    <row r="19" spans="1:7" ht="15" thickBot="1" x14ac:dyDescent="0.35">
      <c r="A19" s="88" t="s">
        <v>121</v>
      </c>
      <c r="B19" s="89">
        <v>12</v>
      </c>
      <c r="C19" s="89">
        <v>20</v>
      </c>
      <c r="D19" s="89">
        <v>70</v>
      </c>
      <c r="E19" s="89">
        <v>8</v>
      </c>
      <c r="F19" s="89">
        <v>7</v>
      </c>
      <c r="G19" s="89">
        <v>5</v>
      </c>
    </row>
    <row r="20" spans="1:7" ht="15" thickBot="1" x14ac:dyDescent="0.35">
      <c r="A20" s="88" t="s">
        <v>122</v>
      </c>
      <c r="B20" s="89">
        <v>15</v>
      </c>
      <c r="C20" s="89">
        <v>11</v>
      </c>
      <c r="D20" s="89">
        <v>10</v>
      </c>
      <c r="E20" s="89">
        <v>40</v>
      </c>
      <c r="F20" s="89">
        <v>10</v>
      </c>
      <c r="G20" s="89">
        <v>8</v>
      </c>
    </row>
    <row r="21" spans="1:7" ht="15" thickBot="1" x14ac:dyDescent="0.35">
      <c r="A21" s="86" t="s">
        <v>123</v>
      </c>
      <c r="B21" s="87">
        <v>113.95896412449511</v>
      </c>
      <c r="C21" s="87">
        <v>116.62852173913043</v>
      </c>
      <c r="D21" s="87">
        <v>172.03565217391304</v>
      </c>
      <c r="E21" s="87">
        <v>137.95391304347825</v>
      </c>
      <c r="F21" s="87">
        <v>104.98782608695652</v>
      </c>
      <c r="G21" s="87">
        <v>99.600000000000009</v>
      </c>
    </row>
    <row r="22" spans="1:7" ht="15" thickBot="1" x14ac:dyDescent="0.35">
      <c r="A22" s="86" t="s">
        <v>124</v>
      </c>
      <c r="B22" s="87">
        <v>55.584547398431795</v>
      </c>
      <c r="C22" s="87">
        <v>23.746608695652185</v>
      </c>
      <c r="D22" s="87">
        <v>13.808260869565231</v>
      </c>
      <c r="E22" s="87">
        <v>61.729565217391325</v>
      </c>
      <c r="F22" s="87">
        <v>85.919130434782574</v>
      </c>
      <c r="G22" s="87">
        <v>79.2</v>
      </c>
    </row>
    <row r="23" spans="1:7" ht="29.4" thickBot="1" x14ac:dyDescent="0.35">
      <c r="A23" s="86" t="s">
        <v>125</v>
      </c>
      <c r="B23" s="89"/>
      <c r="C23" s="89"/>
      <c r="D23" s="89"/>
      <c r="E23" s="89"/>
      <c r="F23" s="89"/>
      <c r="G23" s="89"/>
    </row>
    <row r="24" spans="1:7" ht="15" thickBot="1" x14ac:dyDescent="0.35">
      <c r="A24" s="88" t="s">
        <v>126</v>
      </c>
      <c r="B24" s="89">
        <v>57.769208838203795</v>
      </c>
      <c r="C24" s="89">
        <v>54.918260869565223</v>
      </c>
      <c r="D24" s="89">
        <v>68.647826086956528</v>
      </c>
      <c r="E24" s="89">
        <v>64.186956521739134</v>
      </c>
      <c r="F24" s="89">
        <v>59.973913043478248</v>
      </c>
      <c r="G24" s="89">
        <v>57</v>
      </c>
    </row>
    <row r="25" spans="1:7" ht="15" thickBot="1" x14ac:dyDescent="0.35">
      <c r="A25" s="88" t="s">
        <v>127</v>
      </c>
      <c r="B25" s="89">
        <v>7.7025611784271737</v>
      </c>
      <c r="C25" s="89">
        <v>7.3224347826086964</v>
      </c>
      <c r="D25" s="89">
        <v>9.1530434782608694</v>
      </c>
      <c r="E25" s="89">
        <v>8.5582608695652169</v>
      </c>
      <c r="F25" s="89">
        <v>7.9965217391304337</v>
      </c>
      <c r="G25" s="89">
        <v>7.6000000000000005</v>
      </c>
    </row>
    <row r="26" spans="1:7" ht="15" thickBot="1" x14ac:dyDescent="0.35">
      <c r="A26" s="88" t="s">
        <v>128</v>
      </c>
      <c r="B26" s="89">
        <v>-38.512805892135873</v>
      </c>
      <c r="C26" s="89">
        <v>-36.612173913043485</v>
      </c>
      <c r="D26" s="89">
        <v>-45.765217391304354</v>
      </c>
      <c r="E26" s="89">
        <v>-42.791304347826092</v>
      </c>
      <c r="F26" s="89">
        <v>-39.982608695652175</v>
      </c>
      <c r="G26" s="89">
        <v>-38</v>
      </c>
    </row>
    <row r="27" spans="1:7" ht="15" thickBot="1" x14ac:dyDescent="0.35">
      <c r="A27" s="88" t="s">
        <v>129</v>
      </c>
      <c r="B27" s="89">
        <v>-10</v>
      </c>
      <c r="C27" s="89">
        <v>6</v>
      </c>
      <c r="D27" s="89">
        <v>8</v>
      </c>
      <c r="E27" s="89">
        <v>-15</v>
      </c>
      <c r="F27" s="89">
        <v>-20</v>
      </c>
      <c r="G27" s="89">
        <v>-14</v>
      </c>
    </row>
    <row r="28" spans="1:7" ht="15" thickBot="1" x14ac:dyDescent="0.35">
      <c r="A28" s="88" t="s">
        <v>130</v>
      </c>
      <c r="B28" s="89">
        <v>5.01</v>
      </c>
      <c r="C28" s="89">
        <v>4.8</v>
      </c>
      <c r="D28" s="89">
        <v>4.9350000000000005</v>
      </c>
      <c r="E28" s="89">
        <v>5.282</v>
      </c>
      <c r="F28" s="89">
        <v>5.25</v>
      </c>
      <c r="G28" s="89">
        <v>6.3500000000000005</v>
      </c>
    </row>
    <row r="29" spans="1:7" ht="15" thickBot="1" x14ac:dyDescent="0.35">
      <c r="A29" s="86" t="s">
        <v>131</v>
      </c>
      <c r="B29" s="87">
        <v>21.968964124495095</v>
      </c>
      <c r="C29" s="87">
        <v>36.428521739130431</v>
      </c>
      <c r="D29" s="87">
        <v>44.970652173913045</v>
      </c>
      <c r="E29" s="87">
        <v>20.235913043478259</v>
      </c>
      <c r="F29" s="87">
        <v>13.237826086956503</v>
      </c>
      <c r="G29" s="87">
        <v>18.949999999999996</v>
      </c>
    </row>
    <row r="30" spans="1:7" ht="15" thickBot="1" x14ac:dyDescent="0.35">
      <c r="A30" s="88" t="s">
        <v>132</v>
      </c>
      <c r="B30" s="89">
        <v>77.553511522926897</v>
      </c>
      <c r="C30" s="89">
        <v>60.175130434782616</v>
      </c>
      <c r="D30" s="89">
        <v>58.778913043478276</v>
      </c>
      <c r="E30" s="89">
        <v>81.965478260869588</v>
      </c>
      <c r="F30" s="89">
        <v>99.156956521739076</v>
      </c>
      <c r="G30" s="89">
        <v>98.15</v>
      </c>
    </row>
    <row r="31" spans="1:7" ht="15" thickBot="1" x14ac:dyDescent="0.35">
      <c r="A31" s="88" t="s">
        <v>133</v>
      </c>
      <c r="B31" s="89">
        <v>41.1</v>
      </c>
      <c r="C31" s="89">
        <v>39.659999999999997</v>
      </c>
      <c r="D31" s="89">
        <v>38.4</v>
      </c>
      <c r="E31" s="89">
        <v>37.5</v>
      </c>
      <c r="F31" s="89">
        <v>35.879999999999995</v>
      </c>
      <c r="G31" s="89">
        <v>34.68</v>
      </c>
    </row>
    <row r="32" spans="1:7" ht="15" thickBot="1" x14ac:dyDescent="0.35">
      <c r="A32" s="88" t="s">
        <v>134</v>
      </c>
      <c r="B32" s="89">
        <v>36.453511522926895</v>
      </c>
      <c r="C32" s="89">
        <v>20.51513043478262</v>
      </c>
      <c r="D32" s="89">
        <v>20.378913043478278</v>
      </c>
      <c r="E32" s="89">
        <v>44.465478260869588</v>
      </c>
      <c r="F32" s="89">
        <v>63.276956521739081</v>
      </c>
      <c r="G32" s="89">
        <v>63.470000000000006</v>
      </c>
    </row>
    <row r="33" spans="1:7" ht="15" thickBot="1" x14ac:dyDescent="0.35">
      <c r="A33" s="88" t="s">
        <v>135</v>
      </c>
      <c r="B33" s="89">
        <v>7.6552374198146476</v>
      </c>
      <c r="C33" s="89">
        <v>4.3081773913043504</v>
      </c>
      <c r="D33" s="89">
        <v>4.2795717391304384</v>
      </c>
      <c r="E33" s="89">
        <v>9.3377504347826132</v>
      </c>
      <c r="F33" s="89">
        <v>13.288160869565207</v>
      </c>
      <c r="G33" s="89">
        <v>13.328700000000001</v>
      </c>
    </row>
    <row r="34" spans="1:7" ht="15" thickBot="1" x14ac:dyDescent="0.35">
      <c r="A34" s="84" t="s">
        <v>136</v>
      </c>
      <c r="B34" s="90">
        <v>28.995774103112247</v>
      </c>
      <c r="C34" s="90">
        <v>16.206953043478268</v>
      </c>
      <c r="D34" s="90">
        <v>16.099341304347838</v>
      </c>
      <c r="E34" s="90">
        <v>35.127727826086975</v>
      </c>
      <c r="F34" s="90">
        <v>49.988795652173877</v>
      </c>
      <c r="G34" s="90">
        <v>50.141300000000001</v>
      </c>
    </row>
    <row r="35" spans="1:7" ht="15.6" x14ac:dyDescent="0.3">
      <c r="A35" s="22"/>
      <c r="B35" s="23"/>
    </row>
    <row r="36" spans="1:7" x14ac:dyDescent="0.3">
      <c r="A36" s="24" t="s">
        <v>137</v>
      </c>
    </row>
    <row r="37" spans="1:7" x14ac:dyDescent="0.3">
      <c r="A37" s="381" t="s">
        <v>138</v>
      </c>
      <c r="B37" s="381"/>
      <c r="C37" s="381"/>
      <c r="D37" s="381"/>
      <c r="E37" s="381"/>
      <c r="F37" s="381"/>
      <c r="G37" s="381"/>
    </row>
    <row r="38" spans="1:7" x14ac:dyDescent="0.3">
      <c r="A38" s="381" t="s">
        <v>139</v>
      </c>
      <c r="B38" s="381"/>
      <c r="C38" s="381"/>
      <c r="D38" s="381"/>
      <c r="E38" s="381"/>
      <c r="F38" s="381"/>
      <c r="G38" s="381"/>
    </row>
    <row r="39" spans="1:7" x14ac:dyDescent="0.3">
      <c r="A39" s="381" t="s">
        <v>140</v>
      </c>
      <c r="B39" s="381"/>
      <c r="C39" s="381"/>
      <c r="D39" s="381"/>
      <c r="E39" s="381"/>
      <c r="F39" s="381"/>
      <c r="G39" s="381"/>
    </row>
    <row r="40" spans="1:7" x14ac:dyDescent="0.3">
      <c r="A40" s="381" t="s">
        <v>141</v>
      </c>
      <c r="B40" s="381"/>
      <c r="C40" s="381"/>
      <c r="D40" s="381"/>
      <c r="E40" s="381"/>
      <c r="F40" s="381"/>
      <c r="G40" s="381"/>
    </row>
    <row r="41" spans="1:7" x14ac:dyDescent="0.3">
      <c r="A41" s="381" t="s">
        <v>142</v>
      </c>
      <c r="B41" s="381"/>
      <c r="C41" s="381"/>
      <c r="D41" s="381"/>
      <c r="E41" s="381"/>
      <c r="F41" s="381"/>
      <c r="G41" s="381"/>
    </row>
    <row r="42" spans="1:7" x14ac:dyDescent="0.3">
      <c r="A42" s="381" t="s">
        <v>143</v>
      </c>
      <c r="B42" s="381"/>
      <c r="C42" s="381"/>
      <c r="D42" s="381"/>
      <c r="E42" s="381"/>
      <c r="F42" s="381"/>
      <c r="G42" s="381"/>
    </row>
  </sheetData>
  <mergeCells count="10">
    <mergeCell ref="A39:G39"/>
    <mergeCell ref="A40:G40"/>
    <mergeCell ref="A41:G41"/>
    <mergeCell ref="A42:G42"/>
    <mergeCell ref="A2:G2"/>
    <mergeCell ref="A3:G3"/>
    <mergeCell ref="A4:G4"/>
    <mergeCell ref="A5:G5"/>
    <mergeCell ref="A37:G37"/>
    <mergeCell ref="A38:G3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N33"/>
  <sheetViews>
    <sheetView workbookViewId="0">
      <selection activeCell="N1" sqref="N1"/>
    </sheetView>
  </sheetViews>
  <sheetFormatPr defaultRowHeight="14.4" x14ac:dyDescent="0.3"/>
  <cols>
    <col min="1" max="1" width="39.5546875" bestFit="1" customWidth="1"/>
    <col min="14" max="14" width="10.109375" bestFit="1" customWidth="1"/>
  </cols>
  <sheetData>
    <row r="1" spans="1:14" x14ac:dyDescent="0.3">
      <c r="N1" s="278" t="str">
        <f>HYPERLINK("#'Navigation'!A1","Navigation")</f>
        <v>Navigation</v>
      </c>
    </row>
    <row r="2" spans="1:14" ht="17.399999999999999" x14ac:dyDescent="0.3">
      <c r="A2" s="380" t="s">
        <v>144</v>
      </c>
      <c r="B2" s="380"/>
      <c r="C2" s="380"/>
      <c r="D2" s="380"/>
      <c r="E2" s="380"/>
      <c r="F2" s="380"/>
      <c r="G2" s="380"/>
    </row>
    <row r="3" spans="1:14" ht="15.6" x14ac:dyDescent="0.3">
      <c r="A3" s="382" t="s">
        <v>106</v>
      </c>
      <c r="B3" s="382"/>
      <c r="C3" s="382"/>
      <c r="D3" s="382"/>
      <c r="E3" s="382"/>
      <c r="F3" s="382"/>
      <c r="G3" s="382"/>
    </row>
    <row r="4" spans="1:14" x14ac:dyDescent="0.3">
      <c r="A4" s="378" t="s">
        <v>37</v>
      </c>
      <c r="B4" s="378"/>
      <c r="C4" s="378"/>
      <c r="D4" s="378"/>
      <c r="E4" s="378"/>
      <c r="F4" s="378"/>
      <c r="G4" s="378"/>
    </row>
    <row r="5" spans="1:14" x14ac:dyDescent="0.3">
      <c r="A5" s="378" t="s">
        <v>6</v>
      </c>
      <c r="B5" s="378"/>
      <c r="C5" s="378"/>
      <c r="D5" s="378"/>
      <c r="E5" s="378"/>
      <c r="F5" s="378"/>
      <c r="G5" s="378"/>
    </row>
    <row r="6" spans="1:14" x14ac:dyDescent="0.3">
      <c r="A6" s="20" t="s">
        <v>108</v>
      </c>
      <c r="B6" s="91">
        <v>2020</v>
      </c>
      <c r="C6" s="91">
        <v>2019</v>
      </c>
      <c r="D6" s="91">
        <v>2018</v>
      </c>
      <c r="E6" s="91">
        <v>2017</v>
      </c>
      <c r="F6" s="91">
        <v>2016</v>
      </c>
      <c r="G6" s="91">
        <v>2015</v>
      </c>
    </row>
    <row r="7" spans="1:14" x14ac:dyDescent="0.3">
      <c r="A7" s="20" t="s">
        <v>38</v>
      </c>
      <c r="B7" s="92"/>
      <c r="C7" s="92"/>
      <c r="D7" s="92"/>
      <c r="E7" s="92"/>
      <c r="F7" s="92"/>
      <c r="G7" s="92"/>
    </row>
    <row r="8" spans="1:14" x14ac:dyDescent="0.3">
      <c r="A8" s="20" t="s">
        <v>145</v>
      </c>
      <c r="B8" s="92"/>
      <c r="C8" s="92"/>
      <c r="D8" s="92"/>
      <c r="E8" s="92"/>
      <c r="F8" s="92"/>
      <c r="G8" s="92"/>
    </row>
    <row r="9" spans="1:14" x14ac:dyDescent="0.3">
      <c r="A9" s="21" t="s">
        <v>146</v>
      </c>
      <c r="B9" s="93">
        <v>96.362391929199191</v>
      </c>
      <c r="C9" s="93">
        <v>138.56411782608694</v>
      </c>
      <c r="D9" s="93">
        <v>157.35716478260869</v>
      </c>
      <c r="E9" s="93">
        <v>128.25782347826086</v>
      </c>
      <c r="F9" s="93">
        <v>77.130095652173878</v>
      </c>
      <c r="G9" s="93">
        <v>100.1413</v>
      </c>
    </row>
    <row r="10" spans="1:14" x14ac:dyDescent="0.3">
      <c r="A10" s="21" t="s">
        <v>147</v>
      </c>
      <c r="B10" s="93">
        <v>82</v>
      </c>
      <c r="C10" s="93">
        <v>74</v>
      </c>
      <c r="D10" s="93">
        <v>66</v>
      </c>
      <c r="E10" s="93">
        <v>77</v>
      </c>
      <c r="F10" s="93">
        <v>75</v>
      </c>
      <c r="G10" s="93">
        <v>77</v>
      </c>
    </row>
    <row r="11" spans="1:14" x14ac:dyDescent="0.3">
      <c r="A11" s="21" t="s">
        <v>148</v>
      </c>
      <c r="B11" s="93">
        <v>113</v>
      </c>
      <c r="C11" s="93">
        <v>108</v>
      </c>
      <c r="D11" s="93">
        <v>105</v>
      </c>
      <c r="E11" s="93">
        <v>103</v>
      </c>
      <c r="F11" s="93">
        <v>100</v>
      </c>
      <c r="G11" s="93">
        <v>100</v>
      </c>
    </row>
    <row r="12" spans="1:14" x14ac:dyDescent="0.3">
      <c r="A12" s="21" t="s">
        <v>149</v>
      </c>
      <c r="B12" s="93">
        <v>300</v>
      </c>
      <c r="C12" s="93">
        <v>256</v>
      </c>
      <c r="D12" s="93">
        <v>196</v>
      </c>
      <c r="E12" s="93">
        <v>192</v>
      </c>
      <c r="F12" s="93">
        <v>187</v>
      </c>
      <c r="G12" s="93">
        <v>187</v>
      </c>
    </row>
    <row r="13" spans="1:14" x14ac:dyDescent="0.3">
      <c r="A13" s="20" t="s">
        <v>150</v>
      </c>
      <c r="B13" s="94">
        <v>591.36239192919925</v>
      </c>
      <c r="C13" s="94">
        <v>576.56411782608689</v>
      </c>
      <c r="D13" s="94">
        <v>524.35716478260872</v>
      </c>
      <c r="E13" s="94">
        <v>500.25782347826089</v>
      </c>
      <c r="F13" s="94">
        <v>439.13009565217385</v>
      </c>
      <c r="G13" s="94">
        <v>464.1413</v>
      </c>
    </row>
    <row r="14" spans="1:14" x14ac:dyDescent="0.3">
      <c r="A14" s="21" t="s">
        <v>151</v>
      </c>
      <c r="B14" s="93">
        <v>85</v>
      </c>
      <c r="C14" s="93">
        <v>76</v>
      </c>
      <c r="D14" s="93">
        <v>75</v>
      </c>
      <c r="E14" s="93">
        <v>62</v>
      </c>
      <c r="F14" s="93">
        <v>50</v>
      </c>
      <c r="G14" s="93">
        <v>50</v>
      </c>
    </row>
    <row r="15" spans="1:14" x14ac:dyDescent="0.3">
      <c r="A15" s="21" t="s">
        <v>152</v>
      </c>
      <c r="B15" s="93">
        <v>647</v>
      </c>
      <c r="C15" s="93">
        <v>622</v>
      </c>
      <c r="D15" s="93">
        <v>643</v>
      </c>
      <c r="E15" s="93">
        <v>661</v>
      </c>
      <c r="F15" s="93">
        <v>672</v>
      </c>
      <c r="G15" s="93">
        <v>562</v>
      </c>
    </row>
    <row r="16" spans="1:14" x14ac:dyDescent="0.3">
      <c r="A16" s="21" t="s">
        <v>153</v>
      </c>
      <c r="B16" s="93">
        <v>50</v>
      </c>
      <c r="C16" s="93">
        <v>50</v>
      </c>
      <c r="D16" s="93">
        <v>50</v>
      </c>
      <c r="E16" s="93">
        <v>50</v>
      </c>
      <c r="F16" s="93">
        <v>50</v>
      </c>
      <c r="G16" s="93">
        <v>50</v>
      </c>
    </row>
    <row r="17" spans="1:7" x14ac:dyDescent="0.3">
      <c r="A17" s="21" t="s">
        <v>154</v>
      </c>
      <c r="B17" s="93">
        <v>46</v>
      </c>
      <c r="C17" s="93">
        <v>45</v>
      </c>
      <c r="D17" s="93">
        <v>41</v>
      </c>
      <c r="E17" s="93">
        <v>35</v>
      </c>
      <c r="F17" s="93">
        <v>35</v>
      </c>
      <c r="G17" s="93">
        <v>28</v>
      </c>
    </row>
    <row r="18" spans="1:7" x14ac:dyDescent="0.3">
      <c r="A18" s="20" t="s">
        <v>155</v>
      </c>
      <c r="B18" s="94">
        <v>1419.3623919291992</v>
      </c>
      <c r="C18" s="94">
        <v>1369.5641178260869</v>
      </c>
      <c r="D18" s="94">
        <v>1333.3571647826088</v>
      </c>
      <c r="E18" s="94">
        <v>1308.2578234782609</v>
      </c>
      <c r="F18" s="94">
        <v>1246.1300956521738</v>
      </c>
      <c r="G18" s="94">
        <v>1154.1413</v>
      </c>
    </row>
    <row r="19" spans="1:7" x14ac:dyDescent="0.3">
      <c r="A19" s="20" t="s">
        <v>156</v>
      </c>
      <c r="B19" s="93"/>
      <c r="C19" s="93"/>
      <c r="D19" s="93"/>
      <c r="E19" s="93"/>
      <c r="F19" s="93"/>
      <c r="G19" s="93"/>
    </row>
    <row r="20" spans="1:7" x14ac:dyDescent="0.3">
      <c r="A20" s="20" t="s">
        <v>157</v>
      </c>
      <c r="B20" s="93"/>
      <c r="C20" s="93"/>
      <c r="D20" s="93"/>
      <c r="E20" s="93"/>
      <c r="F20" s="93"/>
      <c r="G20" s="93"/>
    </row>
    <row r="21" spans="1:7" x14ac:dyDescent="0.3">
      <c r="A21" s="21" t="s">
        <v>158</v>
      </c>
      <c r="B21" s="93">
        <v>148</v>
      </c>
      <c r="C21" s="93">
        <v>149</v>
      </c>
      <c r="D21" s="93">
        <v>140</v>
      </c>
      <c r="E21" s="93">
        <v>137</v>
      </c>
      <c r="F21" s="93">
        <v>126</v>
      </c>
      <c r="G21" s="93">
        <v>108</v>
      </c>
    </row>
    <row r="22" spans="1:7" x14ac:dyDescent="0.3">
      <c r="A22" s="21" t="s">
        <v>159</v>
      </c>
      <c r="B22" s="93">
        <v>70</v>
      </c>
      <c r="C22" s="93">
        <v>61</v>
      </c>
      <c r="D22" s="93">
        <v>60</v>
      </c>
      <c r="E22" s="93">
        <v>55</v>
      </c>
      <c r="F22" s="93">
        <v>48</v>
      </c>
      <c r="G22" s="93">
        <v>38</v>
      </c>
    </row>
    <row r="23" spans="1:7" x14ac:dyDescent="0.3">
      <c r="A23" s="21" t="s">
        <v>160</v>
      </c>
      <c r="B23" s="93">
        <v>26</v>
      </c>
      <c r="C23" s="93">
        <v>26</v>
      </c>
      <c r="D23" s="93">
        <v>24</v>
      </c>
      <c r="E23" s="93">
        <v>23</v>
      </c>
      <c r="F23" s="93">
        <v>21</v>
      </c>
      <c r="G23" s="93">
        <v>16</v>
      </c>
    </row>
    <row r="24" spans="1:7" x14ac:dyDescent="0.3">
      <c r="A24" s="20" t="s">
        <v>161</v>
      </c>
      <c r="B24" s="94">
        <v>244</v>
      </c>
      <c r="C24" s="94">
        <v>236</v>
      </c>
      <c r="D24" s="94">
        <v>224</v>
      </c>
      <c r="E24" s="94">
        <v>215</v>
      </c>
      <c r="F24" s="94">
        <v>195</v>
      </c>
      <c r="G24" s="94">
        <v>162</v>
      </c>
    </row>
    <row r="25" spans="1:7" x14ac:dyDescent="0.3">
      <c r="A25" s="21" t="s">
        <v>162</v>
      </c>
      <c r="B25" s="93">
        <v>615</v>
      </c>
      <c r="C25" s="93">
        <v>600</v>
      </c>
      <c r="D25" s="93">
        <v>580</v>
      </c>
      <c r="E25" s="93">
        <v>570</v>
      </c>
      <c r="F25" s="93">
        <v>550</v>
      </c>
      <c r="G25" s="93">
        <v>540</v>
      </c>
    </row>
    <row r="26" spans="1:7" x14ac:dyDescent="0.3">
      <c r="A26" s="21" t="s">
        <v>163</v>
      </c>
      <c r="B26" s="93">
        <v>179.1413</v>
      </c>
      <c r="C26" s="93">
        <v>166.14129999999989</v>
      </c>
      <c r="D26" s="93">
        <v>163.14130000000011</v>
      </c>
      <c r="E26" s="93">
        <v>158.1413</v>
      </c>
      <c r="F26" s="93">
        <v>156.1413</v>
      </c>
      <c r="G26" s="93">
        <v>142.1413</v>
      </c>
    </row>
    <row r="27" spans="1:7" x14ac:dyDescent="0.3">
      <c r="A27" s="20" t="s">
        <v>164</v>
      </c>
      <c r="B27" s="94">
        <v>1038.1413</v>
      </c>
      <c r="C27" s="94">
        <v>1002.1412999999999</v>
      </c>
      <c r="D27" s="94">
        <v>967.14130000000011</v>
      </c>
      <c r="E27" s="94">
        <v>943.1413</v>
      </c>
      <c r="F27" s="94">
        <v>901.1413</v>
      </c>
      <c r="G27" s="94">
        <v>844.1413</v>
      </c>
    </row>
    <row r="28" spans="1:7" x14ac:dyDescent="0.3">
      <c r="A28" s="20" t="s">
        <v>165</v>
      </c>
      <c r="B28" s="93"/>
      <c r="C28" s="93"/>
      <c r="D28" s="93"/>
      <c r="E28" s="93"/>
      <c r="F28" s="93"/>
      <c r="G28" s="93"/>
    </row>
    <row r="29" spans="1:7" x14ac:dyDescent="0.3">
      <c r="A29" s="21" t="s">
        <v>166</v>
      </c>
      <c r="B29" s="93">
        <v>156.22109192919922</v>
      </c>
      <c r="C29" s="93">
        <v>142.42281782608697</v>
      </c>
      <c r="D29" s="93">
        <v>141.21586478260869</v>
      </c>
      <c r="E29" s="93">
        <v>140.11652347826086</v>
      </c>
      <c r="F29" s="93">
        <v>119.98879565217388</v>
      </c>
      <c r="G29" s="93">
        <v>85</v>
      </c>
    </row>
    <row r="30" spans="1:7" x14ac:dyDescent="0.3">
      <c r="A30" s="21" t="s">
        <v>167</v>
      </c>
      <c r="B30" s="93">
        <v>225</v>
      </c>
      <c r="C30" s="93">
        <v>225</v>
      </c>
      <c r="D30" s="93">
        <v>225</v>
      </c>
      <c r="E30" s="93">
        <v>225</v>
      </c>
      <c r="F30" s="93">
        <v>225</v>
      </c>
      <c r="G30" s="93">
        <v>225</v>
      </c>
    </row>
    <row r="31" spans="1:7" x14ac:dyDescent="0.3">
      <c r="A31" s="20" t="s">
        <v>168</v>
      </c>
      <c r="B31" s="94">
        <v>381.22109192919925</v>
      </c>
      <c r="C31" s="94">
        <v>367.422817826087</v>
      </c>
      <c r="D31" s="94">
        <v>366.21586478260872</v>
      </c>
      <c r="E31" s="94">
        <v>365.11652347826089</v>
      </c>
      <c r="F31" s="94">
        <v>344.98879565217385</v>
      </c>
      <c r="G31" s="94">
        <v>310</v>
      </c>
    </row>
    <row r="32" spans="1:7" x14ac:dyDescent="0.3">
      <c r="A32" s="20" t="s">
        <v>169</v>
      </c>
      <c r="B32" s="94">
        <v>1419.3623919291992</v>
      </c>
      <c r="C32" s="94">
        <v>1369.5641178260869</v>
      </c>
      <c r="D32" s="94">
        <v>1333.3571647826088</v>
      </c>
      <c r="E32" s="94">
        <v>1308.2578234782609</v>
      </c>
      <c r="F32" s="94">
        <v>1246.1300956521738</v>
      </c>
      <c r="G32" s="94">
        <v>1154.1413</v>
      </c>
    </row>
    <row r="33" spans="1:7" x14ac:dyDescent="0.3">
      <c r="A33" s="63"/>
      <c r="B33" s="63"/>
      <c r="C33" s="63"/>
      <c r="D33" s="63"/>
      <c r="E33" s="63"/>
      <c r="F33" s="63"/>
      <c r="G33" s="63"/>
    </row>
  </sheetData>
  <mergeCells count="4">
    <mergeCell ref="A2:G2"/>
    <mergeCell ref="A3:G3"/>
    <mergeCell ref="A4:G4"/>
    <mergeCell ref="A5:G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N30"/>
  <sheetViews>
    <sheetView workbookViewId="0">
      <selection activeCell="N1" sqref="N1"/>
    </sheetView>
  </sheetViews>
  <sheetFormatPr defaultRowHeight="14.4" x14ac:dyDescent="0.3"/>
  <cols>
    <col min="1" max="1" width="39.5546875" bestFit="1" customWidth="1"/>
    <col min="2" max="7" width="9.109375" style="25"/>
    <col min="14" max="14" width="10.109375" bestFit="1" customWidth="1"/>
  </cols>
  <sheetData>
    <row r="1" spans="1:14" ht="17.399999999999999" x14ac:dyDescent="0.3">
      <c r="A1" s="380" t="s">
        <v>170</v>
      </c>
      <c r="B1" s="380"/>
      <c r="C1" s="380"/>
      <c r="D1" s="380"/>
      <c r="E1" s="380"/>
      <c r="F1" s="380"/>
      <c r="G1" s="380"/>
      <c r="N1" s="278" t="str">
        <f>HYPERLINK("#'Navigation'!A1","Navigation")</f>
        <v>Navigation</v>
      </c>
    </row>
    <row r="2" spans="1:14" x14ac:dyDescent="0.3">
      <c r="A2" s="378" t="s">
        <v>106</v>
      </c>
      <c r="B2" s="378"/>
      <c r="C2" s="378"/>
      <c r="D2" s="378"/>
      <c r="E2" s="378"/>
      <c r="F2" s="378"/>
      <c r="G2" s="378"/>
    </row>
    <row r="3" spans="1:14" x14ac:dyDescent="0.3">
      <c r="A3" s="378" t="s">
        <v>74</v>
      </c>
      <c r="B3" s="378"/>
      <c r="C3" s="378"/>
      <c r="D3" s="378"/>
      <c r="E3" s="378"/>
      <c r="F3" s="378"/>
      <c r="G3" s="378"/>
    </row>
    <row r="4" spans="1:14" x14ac:dyDescent="0.3">
      <c r="A4" s="384" t="s">
        <v>6</v>
      </c>
      <c r="B4" s="384"/>
      <c r="C4" s="384"/>
      <c r="D4" s="384"/>
      <c r="E4" s="384"/>
      <c r="F4" s="384"/>
      <c r="G4" s="384"/>
      <c r="I4" s="178"/>
    </row>
    <row r="5" spans="1:14" x14ac:dyDescent="0.3">
      <c r="A5" s="64" t="s">
        <v>108</v>
      </c>
      <c r="B5" s="95">
        <v>2020</v>
      </c>
      <c r="C5" s="95">
        <v>2019</v>
      </c>
      <c r="D5" s="95">
        <v>2018</v>
      </c>
      <c r="E5" s="95">
        <v>2017</v>
      </c>
      <c r="F5" s="95">
        <v>2016</v>
      </c>
      <c r="G5" s="95">
        <v>2015</v>
      </c>
      <c r="I5" s="178"/>
    </row>
    <row r="6" spans="1:14" x14ac:dyDescent="0.3">
      <c r="A6" s="7" t="s">
        <v>171</v>
      </c>
      <c r="B6" s="8">
        <v>28.798274103112249</v>
      </c>
      <c r="C6" s="8">
        <v>16.206953043478268</v>
      </c>
      <c r="D6" s="8">
        <v>16.099341304347838</v>
      </c>
      <c r="E6" s="8">
        <v>35.127727826086975</v>
      </c>
      <c r="F6" s="8">
        <v>49.988795652173877</v>
      </c>
      <c r="G6" s="8">
        <v>50.141300000000001</v>
      </c>
      <c r="I6" s="178"/>
    </row>
    <row r="7" spans="1:14" ht="14.4" customHeight="1" x14ac:dyDescent="0.3">
      <c r="A7" s="383" t="s">
        <v>172</v>
      </c>
      <c r="B7" s="383"/>
      <c r="C7" s="383"/>
      <c r="D7" s="383"/>
      <c r="E7" s="383"/>
      <c r="F7" s="383"/>
      <c r="G7" s="383"/>
      <c r="I7" s="178"/>
    </row>
    <row r="8" spans="1:14" x14ac:dyDescent="0.3">
      <c r="A8" s="96" t="s">
        <v>173</v>
      </c>
      <c r="B8" s="7">
        <v>45</v>
      </c>
      <c r="C8" s="7">
        <v>43</v>
      </c>
      <c r="D8" s="7">
        <v>43</v>
      </c>
      <c r="E8" s="7">
        <v>41</v>
      </c>
      <c r="F8" s="7">
        <v>40</v>
      </c>
      <c r="G8" s="7">
        <v>38</v>
      </c>
    </row>
    <row r="9" spans="1:14" x14ac:dyDescent="0.3">
      <c r="A9" s="96" t="s">
        <v>174</v>
      </c>
      <c r="B9" s="7"/>
      <c r="C9" s="7"/>
      <c r="D9" s="7"/>
      <c r="E9" s="7"/>
      <c r="F9" s="7"/>
      <c r="G9" s="7"/>
    </row>
    <row r="10" spans="1:14" x14ac:dyDescent="0.3">
      <c r="A10" s="97" t="s">
        <v>175</v>
      </c>
      <c r="B10" s="7">
        <v>-5</v>
      </c>
      <c r="C10" s="7">
        <v>-3</v>
      </c>
      <c r="D10" s="7">
        <v>-2</v>
      </c>
      <c r="E10" s="7">
        <v>-3</v>
      </c>
      <c r="F10" s="7">
        <v>0</v>
      </c>
      <c r="G10" s="7">
        <v>-1</v>
      </c>
    </row>
    <row r="11" spans="1:14" x14ac:dyDescent="0.3">
      <c r="A11" s="97" t="s">
        <v>176</v>
      </c>
      <c r="B11" s="7">
        <v>-1</v>
      </c>
      <c r="C11" s="7">
        <v>11</v>
      </c>
      <c r="D11" s="7">
        <v>4</v>
      </c>
      <c r="E11" s="7">
        <v>13</v>
      </c>
      <c r="F11" s="7">
        <v>23</v>
      </c>
      <c r="G11" s="7">
        <v>-4</v>
      </c>
    </row>
    <row r="12" spans="1:14" x14ac:dyDescent="0.3">
      <c r="A12" s="97" t="s">
        <v>177</v>
      </c>
      <c r="B12" s="7">
        <v>-44</v>
      </c>
      <c r="C12" s="7">
        <v>-60</v>
      </c>
      <c r="D12" s="7">
        <v>-4</v>
      </c>
      <c r="E12" s="7">
        <v>-5</v>
      </c>
      <c r="F12" s="7">
        <v>0</v>
      </c>
      <c r="G12" s="7">
        <v>3</v>
      </c>
    </row>
    <row r="13" spans="1:14" x14ac:dyDescent="0.3">
      <c r="A13" s="97" t="s">
        <v>178</v>
      </c>
      <c r="B13" s="7">
        <v>0</v>
      </c>
      <c r="C13" s="7">
        <v>0</v>
      </c>
      <c r="D13" s="7">
        <v>0</v>
      </c>
      <c r="E13" s="7">
        <v>0</v>
      </c>
      <c r="F13" s="7">
        <v>0</v>
      </c>
      <c r="G13" s="7">
        <v>0</v>
      </c>
    </row>
    <row r="14" spans="1:14" x14ac:dyDescent="0.3">
      <c r="A14" s="98" t="s">
        <v>179</v>
      </c>
      <c r="B14" s="8">
        <v>23.798274103112249</v>
      </c>
      <c r="C14" s="8">
        <v>7.2069530434782649</v>
      </c>
      <c r="D14" s="8">
        <v>57.099341304347838</v>
      </c>
      <c r="E14" s="8">
        <v>81.127727826086982</v>
      </c>
      <c r="F14" s="8">
        <v>112.98879565217388</v>
      </c>
      <c r="G14" s="8">
        <v>86.141300000000001</v>
      </c>
    </row>
    <row r="15" spans="1:14" ht="14.4" customHeight="1" x14ac:dyDescent="0.3">
      <c r="A15" s="383" t="s">
        <v>180</v>
      </c>
      <c r="B15" s="383"/>
      <c r="C15" s="383"/>
      <c r="D15" s="383"/>
      <c r="E15" s="383"/>
      <c r="F15" s="383"/>
      <c r="G15" s="383"/>
    </row>
    <row r="16" spans="1:14" x14ac:dyDescent="0.3">
      <c r="A16" s="97" t="s">
        <v>181</v>
      </c>
      <c r="B16" s="7">
        <v>-70</v>
      </c>
      <c r="C16" s="7">
        <v>-22</v>
      </c>
      <c r="D16" s="7">
        <v>-25</v>
      </c>
      <c r="E16" s="7">
        <v>-30</v>
      </c>
      <c r="F16" s="7">
        <v>-150</v>
      </c>
      <c r="G16" s="7">
        <v>-10</v>
      </c>
    </row>
    <row r="17" spans="1:7" x14ac:dyDescent="0.3">
      <c r="A17" s="99" t="s">
        <v>182</v>
      </c>
      <c r="B17" s="7">
        <v>-17</v>
      </c>
      <c r="C17" s="7">
        <v>-9</v>
      </c>
      <c r="D17" s="7">
        <v>-2</v>
      </c>
      <c r="E17" s="7">
        <v>-14</v>
      </c>
      <c r="F17" s="7">
        <v>2</v>
      </c>
      <c r="G17" s="7">
        <v>-21</v>
      </c>
    </row>
    <row r="18" spans="1:7" x14ac:dyDescent="0.3">
      <c r="A18" s="96" t="s">
        <v>129</v>
      </c>
      <c r="B18" s="7">
        <v>2</v>
      </c>
      <c r="C18" s="7">
        <v>-2</v>
      </c>
      <c r="D18" s="7">
        <v>-1</v>
      </c>
      <c r="E18" s="7">
        <v>3</v>
      </c>
      <c r="F18" s="7">
        <v>-3</v>
      </c>
      <c r="G18" s="7">
        <v>2</v>
      </c>
    </row>
    <row r="19" spans="1:7" x14ac:dyDescent="0.3">
      <c r="A19" s="97" t="s">
        <v>183</v>
      </c>
      <c r="B19" s="7">
        <v>-3</v>
      </c>
      <c r="C19" s="7">
        <v>-2</v>
      </c>
      <c r="D19" s="7">
        <v>-5</v>
      </c>
      <c r="E19" s="7">
        <v>-3</v>
      </c>
      <c r="F19" s="7">
        <v>-4</v>
      </c>
      <c r="G19" s="7">
        <v>-1</v>
      </c>
    </row>
    <row r="20" spans="1:7" x14ac:dyDescent="0.3">
      <c r="A20" s="98" t="s">
        <v>184</v>
      </c>
      <c r="B20" s="8">
        <v>-88</v>
      </c>
      <c r="C20" s="8">
        <v>-35</v>
      </c>
      <c r="D20" s="8">
        <v>-33</v>
      </c>
      <c r="E20" s="8">
        <v>-44</v>
      </c>
      <c r="F20" s="8">
        <v>-155</v>
      </c>
      <c r="G20" s="8">
        <v>-30</v>
      </c>
    </row>
    <row r="21" spans="1:7" ht="14.4" customHeight="1" x14ac:dyDescent="0.3">
      <c r="A21" s="383" t="s">
        <v>185</v>
      </c>
      <c r="B21" s="383"/>
      <c r="C21" s="383"/>
      <c r="D21" s="383"/>
      <c r="E21" s="383"/>
      <c r="F21" s="383"/>
      <c r="G21" s="383"/>
    </row>
    <row r="22" spans="1:7" x14ac:dyDescent="0.3">
      <c r="A22" s="96" t="s">
        <v>186</v>
      </c>
      <c r="B22" s="7">
        <v>-15</v>
      </c>
      <c r="C22" s="7">
        <v>-15</v>
      </c>
      <c r="D22" s="7">
        <v>-15</v>
      </c>
      <c r="E22" s="7">
        <v>-15</v>
      </c>
      <c r="F22" s="7">
        <v>-15</v>
      </c>
      <c r="G22" s="7">
        <v>-15</v>
      </c>
    </row>
    <row r="23" spans="1:7" x14ac:dyDescent="0.3">
      <c r="A23" s="96" t="s">
        <v>187</v>
      </c>
      <c r="B23" s="7">
        <v>0</v>
      </c>
      <c r="C23" s="7">
        <v>0</v>
      </c>
      <c r="D23" s="7">
        <v>0</v>
      </c>
      <c r="E23" s="7">
        <v>0</v>
      </c>
      <c r="F23" s="7">
        <v>0</v>
      </c>
      <c r="G23" s="7">
        <v>0</v>
      </c>
    </row>
    <row r="24" spans="1:7" x14ac:dyDescent="0.3">
      <c r="A24" s="96" t="s">
        <v>188</v>
      </c>
      <c r="B24" s="7">
        <v>24</v>
      </c>
      <c r="C24" s="7">
        <v>21</v>
      </c>
      <c r="D24" s="7">
        <v>15</v>
      </c>
      <c r="E24" s="7">
        <v>27</v>
      </c>
      <c r="F24" s="7">
        <v>20</v>
      </c>
      <c r="G24" s="7">
        <v>30</v>
      </c>
    </row>
    <row r="25" spans="1:7" x14ac:dyDescent="0.3">
      <c r="A25" s="96" t="s">
        <v>189</v>
      </c>
      <c r="B25" s="7">
        <v>13</v>
      </c>
      <c r="C25" s="7">
        <v>3</v>
      </c>
      <c r="D25" s="7">
        <v>5</v>
      </c>
      <c r="E25" s="7">
        <v>2</v>
      </c>
      <c r="F25" s="7">
        <v>14</v>
      </c>
      <c r="G25" s="7">
        <v>5</v>
      </c>
    </row>
    <row r="26" spans="1:7" x14ac:dyDescent="0.3">
      <c r="A26" s="98" t="s">
        <v>190</v>
      </c>
      <c r="B26" s="8">
        <v>22</v>
      </c>
      <c r="C26" s="8">
        <v>9</v>
      </c>
      <c r="D26" s="8">
        <v>5</v>
      </c>
      <c r="E26" s="8">
        <v>14</v>
      </c>
      <c r="F26" s="8">
        <v>19</v>
      </c>
      <c r="G26" s="8">
        <v>20</v>
      </c>
    </row>
    <row r="27" spans="1:7" x14ac:dyDescent="0.3">
      <c r="A27" s="97" t="s">
        <v>103</v>
      </c>
      <c r="B27" s="7">
        <v>138.56411782608694</v>
      </c>
      <c r="C27" s="7">
        <v>157.35716478260869</v>
      </c>
      <c r="D27" s="7">
        <v>128.25782347826086</v>
      </c>
      <c r="E27" s="7">
        <v>77.130095652173878</v>
      </c>
      <c r="F27" s="7">
        <v>100.1413</v>
      </c>
      <c r="G27" s="7">
        <v>24</v>
      </c>
    </row>
    <row r="28" spans="1:7" x14ac:dyDescent="0.3">
      <c r="A28" s="96" t="s">
        <v>104</v>
      </c>
      <c r="B28" s="7">
        <v>96.362391929199191</v>
      </c>
      <c r="C28" s="7">
        <v>138.56411782608694</v>
      </c>
      <c r="D28" s="7">
        <v>157.35716478260869</v>
      </c>
      <c r="E28" s="7">
        <v>128.25782347826086</v>
      </c>
      <c r="F28" s="7">
        <v>77.130095652173878</v>
      </c>
      <c r="G28" s="7">
        <v>100.1413</v>
      </c>
    </row>
    <row r="29" spans="1:7" x14ac:dyDescent="0.3">
      <c r="A29" s="98" t="s">
        <v>191</v>
      </c>
      <c r="B29" s="8">
        <v>-42.201725896887751</v>
      </c>
      <c r="C29" s="8">
        <v>-18.793046956521735</v>
      </c>
      <c r="D29" s="8">
        <v>29.099341304347838</v>
      </c>
      <c r="E29" s="8">
        <v>51.127727826086982</v>
      </c>
      <c r="F29" s="8">
        <v>-23.011204347826123</v>
      </c>
      <c r="G29" s="8">
        <v>76.141300000000001</v>
      </c>
    </row>
    <row r="30" spans="1:7" x14ac:dyDescent="0.3">
      <c r="A30" s="63"/>
      <c r="B30" s="63"/>
      <c r="C30" s="63"/>
      <c r="D30" s="63"/>
      <c r="E30" s="63"/>
      <c r="F30" s="63"/>
      <c r="G30" s="63"/>
    </row>
  </sheetData>
  <mergeCells count="7">
    <mergeCell ref="A21:G21"/>
    <mergeCell ref="A1:G1"/>
    <mergeCell ref="A2:G2"/>
    <mergeCell ref="A3:G3"/>
    <mergeCell ref="A4:G4"/>
    <mergeCell ref="A7:G7"/>
    <mergeCell ref="A15:G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O80"/>
  <sheetViews>
    <sheetView workbookViewId="0">
      <selection activeCell="N1" sqref="N1"/>
    </sheetView>
  </sheetViews>
  <sheetFormatPr defaultColWidth="9.21875" defaultRowHeight="15.6" x14ac:dyDescent="0.3"/>
  <cols>
    <col min="1" max="1" width="2.6640625" style="27" customWidth="1"/>
    <col min="2" max="2" width="33.109375" style="27" customWidth="1"/>
    <col min="3" max="3" width="9.6640625" style="27" customWidth="1"/>
    <col min="4" max="4" width="1.6640625" style="27" hidden="1" customWidth="1"/>
    <col min="5" max="5" width="9.6640625" style="27" customWidth="1"/>
    <col min="6" max="6" width="1.6640625" style="27" hidden="1" customWidth="1"/>
    <col min="7" max="7" width="9.6640625" style="27" customWidth="1"/>
    <col min="8" max="8" width="1.6640625" style="27" hidden="1" customWidth="1"/>
    <col min="9" max="9" width="9.6640625" style="27" customWidth="1"/>
    <col min="10" max="10" width="1.6640625" style="27" hidden="1" customWidth="1"/>
    <col min="11" max="11" width="9.6640625" style="27" customWidth="1"/>
    <col min="12" max="12" width="8.77734375" style="63" customWidth="1"/>
    <col min="13" max="13" width="9.21875" style="27"/>
    <col min="14" max="14" width="10.33203125" style="27" customWidth="1"/>
    <col min="15" max="16384" width="9.21875" style="27"/>
  </cols>
  <sheetData>
    <row r="1" spans="1:15" ht="18" x14ac:dyDescent="0.35">
      <c r="A1" s="385" t="s">
        <v>170</v>
      </c>
      <c r="B1" s="385"/>
      <c r="C1" s="385"/>
      <c r="D1" s="385"/>
      <c r="E1" s="385"/>
      <c r="F1" s="385"/>
      <c r="G1" s="385"/>
      <c r="H1" s="385"/>
      <c r="I1" s="385"/>
      <c r="J1" s="385"/>
      <c r="K1" s="385"/>
      <c r="N1" s="278" t="str">
        <f>HYPERLINK("#'Navigation'!A1","Navigation")</f>
        <v>Navigation</v>
      </c>
      <c r="O1" s="284"/>
    </row>
    <row r="2" spans="1:15" x14ac:dyDescent="0.3">
      <c r="A2" s="377" t="s">
        <v>192</v>
      </c>
      <c r="B2" s="377"/>
      <c r="C2" s="377"/>
      <c r="D2" s="377"/>
      <c r="E2" s="377"/>
      <c r="F2" s="377"/>
      <c r="G2" s="377"/>
      <c r="H2" s="377"/>
      <c r="I2" s="377"/>
      <c r="J2" s="377"/>
      <c r="K2" s="377"/>
    </row>
    <row r="3" spans="1:15" x14ac:dyDescent="0.3">
      <c r="A3" s="386" t="s">
        <v>359</v>
      </c>
      <c r="B3" s="386"/>
      <c r="C3" s="386"/>
      <c r="D3" s="386"/>
      <c r="E3" s="386"/>
      <c r="F3" s="386"/>
      <c r="G3" s="386"/>
      <c r="H3" s="386"/>
      <c r="I3" s="386"/>
      <c r="J3" s="386"/>
      <c r="K3" s="386"/>
      <c r="N3" s="281"/>
      <c r="O3" s="285"/>
    </row>
    <row r="4" spans="1:15" x14ac:dyDescent="0.3">
      <c r="A4" s="100" t="s">
        <v>360</v>
      </c>
      <c r="B4" s="101"/>
      <c r="C4" s="102">
        <v>2020</v>
      </c>
      <c r="D4" s="102"/>
      <c r="E4" s="102">
        <v>2019</v>
      </c>
      <c r="F4" s="102"/>
      <c r="G4" s="102">
        <v>2018</v>
      </c>
      <c r="H4" s="102"/>
      <c r="I4" s="102">
        <v>2017</v>
      </c>
      <c r="J4" s="102"/>
      <c r="K4" s="102">
        <v>2016</v>
      </c>
      <c r="N4" s="63"/>
    </row>
    <row r="5" spans="1:15" x14ac:dyDescent="0.3">
      <c r="A5" s="103" t="s">
        <v>193</v>
      </c>
      <c r="B5" s="104"/>
      <c r="C5" s="105">
        <v>453044.25799999997</v>
      </c>
      <c r="D5" s="105"/>
      <c r="E5" s="105">
        <v>431483.25400000002</v>
      </c>
      <c r="F5" s="105"/>
      <c r="G5" s="105">
        <v>411049.47600000002</v>
      </c>
      <c r="H5" s="105"/>
      <c r="I5" s="105">
        <v>391681.4</v>
      </c>
      <c r="J5" s="105"/>
      <c r="K5" s="105">
        <v>373320.92</v>
      </c>
      <c r="N5" s="63"/>
    </row>
    <row r="6" spans="1:15" x14ac:dyDescent="0.3">
      <c r="A6" s="103"/>
      <c r="B6" s="104" t="s">
        <v>194</v>
      </c>
      <c r="C6" s="105">
        <v>46906.39</v>
      </c>
      <c r="D6" s="105"/>
      <c r="E6" s="105">
        <v>56395.169000000002</v>
      </c>
      <c r="F6" s="105"/>
      <c r="G6" s="105">
        <v>37699.78</v>
      </c>
      <c r="H6" s="105"/>
      <c r="I6" s="105">
        <v>34148.464</v>
      </c>
      <c r="J6" s="105"/>
      <c r="K6" s="105">
        <v>30895.966</v>
      </c>
      <c r="N6" s="63"/>
    </row>
    <row r="7" spans="1:15" x14ac:dyDescent="0.3">
      <c r="A7" s="103"/>
      <c r="B7" s="104" t="s">
        <v>195</v>
      </c>
      <c r="C7" s="105">
        <v>226165.72099999999</v>
      </c>
      <c r="D7" s="105"/>
      <c r="E7" s="105">
        <v>216716.24799999999</v>
      </c>
      <c r="F7" s="105"/>
      <c r="G7" s="105">
        <v>207661.58499999999</v>
      </c>
      <c r="H7" s="105"/>
      <c r="I7" s="105">
        <v>198985.236</v>
      </c>
      <c r="J7" s="105"/>
      <c r="K7" s="105">
        <v>190671.39600000001</v>
      </c>
      <c r="N7" s="63"/>
    </row>
    <row r="8" spans="1:15" x14ac:dyDescent="0.3">
      <c r="A8" s="103"/>
      <c r="B8" s="104" t="s">
        <v>173</v>
      </c>
      <c r="C8" s="105">
        <v>25821.712</v>
      </c>
      <c r="D8" s="105"/>
      <c r="E8" s="105">
        <v>23359.453000000001</v>
      </c>
      <c r="F8" s="105"/>
      <c r="G8" s="105">
        <v>20855.574000000001</v>
      </c>
      <c r="H8" s="105"/>
      <c r="I8" s="105">
        <v>18290.434000000001</v>
      </c>
      <c r="J8" s="105"/>
      <c r="K8" s="105">
        <v>15642.655000000001</v>
      </c>
      <c r="N8" s="63"/>
    </row>
    <row r="9" spans="1:15" x14ac:dyDescent="0.3">
      <c r="A9" s="103"/>
      <c r="B9" s="104" t="s">
        <v>196</v>
      </c>
      <c r="C9" s="105">
        <v>54482.656000000003</v>
      </c>
      <c r="D9" s="105"/>
      <c r="E9" s="105">
        <v>53188.995000000003</v>
      </c>
      <c r="F9" s="105"/>
      <c r="G9" s="105">
        <v>51962.968999999997</v>
      </c>
      <c r="H9" s="105"/>
      <c r="I9" s="105">
        <v>50800.883999999998</v>
      </c>
      <c r="J9" s="105"/>
      <c r="K9" s="105">
        <v>49699.254999999997</v>
      </c>
      <c r="N9" s="63"/>
    </row>
    <row r="10" spans="1:15" x14ac:dyDescent="0.3">
      <c r="A10" s="103"/>
      <c r="B10" s="104" t="s">
        <v>197</v>
      </c>
      <c r="C10" s="105">
        <v>0</v>
      </c>
      <c r="D10" s="105"/>
      <c r="E10" s="105">
        <v>0</v>
      </c>
      <c r="F10" s="105"/>
      <c r="G10" s="105">
        <v>0</v>
      </c>
      <c r="H10" s="105"/>
      <c r="I10" s="105">
        <v>10384.861999999999</v>
      </c>
      <c r="J10" s="105"/>
      <c r="K10" s="105">
        <v>0</v>
      </c>
      <c r="N10" s="63"/>
    </row>
    <row r="11" spans="1:15" x14ac:dyDescent="0.3">
      <c r="A11" s="103" t="s">
        <v>123</v>
      </c>
      <c r="B11" s="104"/>
      <c r="C11" s="105">
        <v>353376.47899999999</v>
      </c>
      <c r="D11" s="105"/>
      <c r="E11" s="105">
        <v>349659.86499999999</v>
      </c>
      <c r="F11" s="105"/>
      <c r="G11" s="105">
        <v>318179.908</v>
      </c>
      <c r="H11" s="105"/>
      <c r="I11" s="105">
        <v>312609.88000000006</v>
      </c>
      <c r="J11" s="105"/>
      <c r="K11" s="105">
        <v>286909.272</v>
      </c>
      <c r="N11" s="63"/>
    </row>
    <row r="12" spans="1:15" x14ac:dyDescent="0.3">
      <c r="A12" s="103" t="s">
        <v>198</v>
      </c>
      <c r="B12" s="104"/>
      <c r="C12" s="105">
        <v>99667.77899999998</v>
      </c>
      <c r="D12" s="105"/>
      <c r="E12" s="105">
        <v>81823.389000000025</v>
      </c>
      <c r="F12" s="105"/>
      <c r="G12" s="105">
        <v>92869.568000000028</v>
      </c>
      <c r="H12" s="105"/>
      <c r="I12" s="105">
        <v>79071.51999999996</v>
      </c>
      <c r="J12" s="105"/>
      <c r="K12" s="105">
        <v>86411.647999999986</v>
      </c>
      <c r="N12" s="63"/>
    </row>
    <row r="13" spans="1:15" x14ac:dyDescent="0.3">
      <c r="A13" s="103" t="s">
        <v>133</v>
      </c>
      <c r="B13" s="104"/>
      <c r="C13" s="105">
        <v>4591.8500000000004</v>
      </c>
      <c r="D13" s="105"/>
      <c r="E13" s="105">
        <v>4932.7</v>
      </c>
      <c r="F13" s="105"/>
      <c r="G13" s="105">
        <v>7009.5</v>
      </c>
      <c r="H13" s="105"/>
      <c r="I13" s="105">
        <v>5921.35</v>
      </c>
      <c r="J13" s="105"/>
      <c r="K13" s="105">
        <v>4919</v>
      </c>
      <c r="N13" s="63"/>
    </row>
    <row r="14" spans="1:15" x14ac:dyDescent="0.3">
      <c r="A14" s="103" t="s">
        <v>199</v>
      </c>
      <c r="B14" s="104"/>
      <c r="C14" s="105">
        <v>23768.983</v>
      </c>
      <c r="D14" s="105"/>
      <c r="E14" s="105">
        <v>19222.671999999999</v>
      </c>
      <c r="F14" s="105"/>
      <c r="G14" s="105">
        <v>21465.017</v>
      </c>
      <c r="H14" s="105"/>
      <c r="I14" s="105">
        <v>18287.543000000001</v>
      </c>
      <c r="J14" s="105"/>
      <c r="K14" s="105">
        <v>20373.162</v>
      </c>
      <c r="N14" s="63"/>
    </row>
    <row r="15" spans="1:15" x14ac:dyDescent="0.3">
      <c r="A15" s="106" t="s">
        <v>171</v>
      </c>
      <c r="B15" s="107"/>
      <c r="C15" s="105">
        <v>71306.945999999967</v>
      </c>
      <c r="D15" s="105"/>
      <c r="E15" s="105">
        <v>57668.017000000029</v>
      </c>
      <c r="F15" s="105"/>
      <c r="G15" s="105">
        <v>64395.051000000029</v>
      </c>
      <c r="H15" s="105"/>
      <c r="I15" s="105">
        <v>54862.626999999949</v>
      </c>
      <c r="J15" s="105"/>
      <c r="K15" s="105">
        <v>61119.48599999999</v>
      </c>
      <c r="N15" s="63"/>
    </row>
    <row r="16" spans="1:15" x14ac:dyDescent="0.3">
      <c r="C16" s="108"/>
      <c r="D16" s="28"/>
      <c r="E16" s="108"/>
      <c r="F16" s="28"/>
      <c r="G16" s="108"/>
      <c r="H16" s="28"/>
      <c r="I16" s="108"/>
      <c r="J16" s="28"/>
      <c r="K16" s="108"/>
      <c r="N16" s="63"/>
    </row>
    <row r="17" spans="1:14" x14ac:dyDescent="0.3">
      <c r="C17" s="109"/>
      <c r="D17" s="109"/>
      <c r="E17" s="109"/>
      <c r="F17" s="109"/>
      <c r="G17" s="109"/>
      <c r="H17" s="109"/>
      <c r="I17" s="109"/>
      <c r="J17" s="109"/>
      <c r="K17" s="109"/>
      <c r="L17" s="29"/>
      <c r="N17" s="63"/>
    </row>
    <row r="18" spans="1:14" x14ac:dyDescent="0.3">
      <c r="A18" s="386" t="s">
        <v>361</v>
      </c>
      <c r="B18" s="386"/>
      <c r="C18" s="386"/>
      <c r="D18" s="386"/>
      <c r="E18" s="386"/>
      <c r="F18" s="386"/>
      <c r="G18" s="386"/>
      <c r="H18" s="386"/>
      <c r="I18" s="386"/>
      <c r="J18" s="386"/>
      <c r="K18" s="386"/>
      <c r="N18" s="63"/>
    </row>
    <row r="19" spans="1:14" x14ac:dyDescent="0.3">
      <c r="A19" s="110"/>
      <c r="B19" s="101"/>
      <c r="C19" s="111" t="s">
        <v>200</v>
      </c>
      <c r="D19" s="112"/>
      <c r="E19" s="113" t="s">
        <v>200</v>
      </c>
      <c r="F19" s="112"/>
      <c r="G19" s="113" t="s">
        <v>200</v>
      </c>
      <c r="H19" s="112"/>
      <c r="I19" s="113" t="s">
        <v>200</v>
      </c>
      <c r="J19" s="112"/>
      <c r="K19" s="113" t="s">
        <v>200</v>
      </c>
      <c r="N19" s="63"/>
    </row>
    <row r="20" spans="1:14" x14ac:dyDescent="0.3">
      <c r="A20" s="114" t="s">
        <v>360</v>
      </c>
      <c r="B20" s="107"/>
      <c r="C20" s="115">
        <v>2020</v>
      </c>
      <c r="D20" s="116"/>
      <c r="E20" s="117">
        <v>2019</v>
      </c>
      <c r="F20" s="116"/>
      <c r="G20" s="117">
        <v>2018</v>
      </c>
      <c r="H20" s="116"/>
      <c r="I20" s="117">
        <v>2017</v>
      </c>
      <c r="J20" s="116"/>
      <c r="K20" s="117">
        <v>2016</v>
      </c>
      <c r="N20" s="63"/>
    </row>
    <row r="21" spans="1:14" x14ac:dyDescent="0.3">
      <c r="A21" s="106" t="s">
        <v>201</v>
      </c>
      <c r="B21" s="118"/>
      <c r="C21" s="119"/>
      <c r="D21" s="119"/>
      <c r="E21" s="119"/>
      <c r="F21" s="119"/>
      <c r="G21" s="119"/>
      <c r="H21" s="119"/>
      <c r="I21" s="119"/>
      <c r="J21" s="119"/>
      <c r="K21" s="119"/>
      <c r="N21" s="63"/>
    </row>
    <row r="22" spans="1:14" x14ac:dyDescent="0.3">
      <c r="A22" s="103"/>
      <c r="B22" s="120" t="s">
        <v>202</v>
      </c>
      <c r="C22" s="105">
        <v>16706.882000000001</v>
      </c>
      <c r="D22" s="105"/>
      <c r="E22" s="105">
        <v>12211.799000000001</v>
      </c>
      <c r="F22" s="105"/>
      <c r="G22" s="105">
        <v>14677.335999999999</v>
      </c>
      <c r="H22" s="105"/>
      <c r="I22" s="105">
        <v>15639.082</v>
      </c>
      <c r="J22" s="105"/>
      <c r="K22" s="105">
        <v>23497.264999999999</v>
      </c>
      <c r="M22" s="28"/>
      <c r="N22" s="63"/>
    </row>
    <row r="23" spans="1:14" x14ac:dyDescent="0.3">
      <c r="A23" s="103"/>
      <c r="B23" s="120" t="s">
        <v>203</v>
      </c>
      <c r="C23" s="105">
        <v>5000</v>
      </c>
      <c r="D23" s="105"/>
      <c r="E23" s="105">
        <v>5000</v>
      </c>
      <c r="F23" s="105"/>
      <c r="G23" s="105">
        <v>5000</v>
      </c>
      <c r="H23" s="105"/>
      <c r="I23" s="105">
        <v>5000</v>
      </c>
      <c r="J23" s="105"/>
      <c r="K23" s="105">
        <v>5000</v>
      </c>
      <c r="N23" s="63"/>
    </row>
    <row r="24" spans="1:14" x14ac:dyDescent="0.3">
      <c r="A24" s="103"/>
      <c r="B24" s="120" t="s">
        <v>149</v>
      </c>
      <c r="C24" s="105">
        <v>12181.373</v>
      </c>
      <c r="D24" s="105"/>
      <c r="E24" s="105">
        <v>10774.181</v>
      </c>
      <c r="F24" s="105"/>
      <c r="G24" s="105">
        <v>9082.3259999999991</v>
      </c>
      <c r="H24" s="105"/>
      <c r="I24" s="105">
        <v>7951.3329999999996</v>
      </c>
      <c r="J24" s="105"/>
      <c r="K24" s="105">
        <v>6926.8789999999999</v>
      </c>
      <c r="N24" s="63"/>
    </row>
    <row r="25" spans="1:14" x14ac:dyDescent="0.3">
      <c r="A25" s="53" t="s">
        <v>150</v>
      </c>
      <c r="B25" s="3"/>
      <c r="C25" s="105">
        <v>33888.255000000005</v>
      </c>
      <c r="D25" s="105"/>
      <c r="E25" s="105">
        <v>27985.98</v>
      </c>
      <c r="F25" s="105"/>
      <c r="G25" s="105">
        <v>28759.661999999997</v>
      </c>
      <c r="H25" s="105"/>
      <c r="I25" s="105">
        <v>28590.415000000001</v>
      </c>
      <c r="J25" s="105"/>
      <c r="K25" s="105">
        <v>35424.144</v>
      </c>
      <c r="N25" s="63"/>
    </row>
    <row r="26" spans="1:14" x14ac:dyDescent="0.3">
      <c r="A26" s="103" t="s">
        <v>204</v>
      </c>
      <c r="B26" s="120"/>
      <c r="C26" s="105"/>
      <c r="D26" s="105"/>
      <c r="E26" s="105"/>
      <c r="F26" s="105"/>
      <c r="G26" s="105"/>
      <c r="H26" s="105"/>
      <c r="I26" s="105"/>
      <c r="J26" s="105"/>
      <c r="K26" s="105"/>
      <c r="N26" s="63"/>
    </row>
    <row r="27" spans="1:14" x14ac:dyDescent="0.3">
      <c r="A27" s="103"/>
      <c r="B27" s="120" t="s">
        <v>151</v>
      </c>
      <c r="C27" s="105">
        <v>226209.26300000001</v>
      </c>
      <c r="D27" s="105"/>
      <c r="E27" s="105">
        <v>205820.46</v>
      </c>
      <c r="F27" s="105"/>
      <c r="G27" s="105">
        <v>185168.62100000001</v>
      </c>
      <c r="H27" s="105"/>
      <c r="I27" s="105">
        <v>164097.14799999999</v>
      </c>
      <c r="J27" s="105"/>
      <c r="K27" s="105">
        <v>142436.079</v>
      </c>
      <c r="N27" s="63"/>
    </row>
    <row r="28" spans="1:14" x14ac:dyDescent="0.3">
      <c r="A28" s="53"/>
      <c r="B28" s="3" t="s">
        <v>205</v>
      </c>
      <c r="C28" s="105">
        <v>51705.565999999999</v>
      </c>
      <c r="D28" s="105"/>
      <c r="E28" s="105">
        <v>43550.769</v>
      </c>
      <c r="F28" s="105"/>
      <c r="G28" s="105">
        <v>35784.071000000004</v>
      </c>
      <c r="H28" s="105"/>
      <c r="I28" s="105">
        <v>28385.18</v>
      </c>
      <c r="J28" s="105"/>
      <c r="K28" s="105">
        <v>31719.776999999998</v>
      </c>
      <c r="N28" s="63"/>
    </row>
    <row r="29" spans="1:14" x14ac:dyDescent="0.3">
      <c r="A29" s="103" t="s">
        <v>155</v>
      </c>
      <c r="B29" s="120"/>
      <c r="C29" s="105">
        <v>311803.08400000003</v>
      </c>
      <c r="D29" s="105"/>
      <c r="E29" s="105">
        <v>277357.20900000003</v>
      </c>
      <c r="F29" s="105"/>
      <c r="G29" s="105">
        <v>249712.35399999999</v>
      </c>
      <c r="H29" s="105"/>
      <c r="I29" s="105">
        <v>221072.74299999999</v>
      </c>
      <c r="J29" s="105"/>
      <c r="K29" s="105">
        <v>209580</v>
      </c>
      <c r="N29" s="30"/>
    </row>
    <row r="30" spans="1:14" x14ac:dyDescent="0.3">
      <c r="A30" s="103" t="s">
        <v>206</v>
      </c>
      <c r="B30" s="120"/>
      <c r="C30" s="121"/>
      <c r="D30" s="105"/>
      <c r="E30" s="121"/>
      <c r="F30" s="105"/>
      <c r="G30" s="121"/>
      <c r="H30" s="105"/>
      <c r="I30" s="121"/>
      <c r="J30" s="105"/>
      <c r="K30" s="121"/>
      <c r="N30" s="63"/>
    </row>
    <row r="31" spans="1:14" x14ac:dyDescent="0.3">
      <c r="A31" s="103"/>
      <c r="B31" s="120" t="s">
        <v>207</v>
      </c>
      <c r="C31" s="105">
        <v>10000</v>
      </c>
      <c r="D31" s="105"/>
      <c r="E31" s="105">
        <v>10000</v>
      </c>
      <c r="F31" s="105"/>
      <c r="G31" s="105">
        <v>10000</v>
      </c>
      <c r="H31" s="105"/>
      <c r="I31" s="105">
        <v>10000</v>
      </c>
      <c r="J31" s="105"/>
      <c r="K31" s="105">
        <v>10000</v>
      </c>
      <c r="N31" s="63"/>
    </row>
    <row r="32" spans="1:14" x14ac:dyDescent="0.3">
      <c r="A32" s="103"/>
      <c r="B32" s="120" t="s">
        <v>208</v>
      </c>
      <c r="C32" s="105">
        <v>8500</v>
      </c>
      <c r="D32" s="105"/>
      <c r="E32" s="105">
        <v>8800</v>
      </c>
      <c r="F32" s="105"/>
      <c r="G32" s="105">
        <v>9100</v>
      </c>
      <c r="H32" s="105"/>
      <c r="I32" s="105">
        <v>9400</v>
      </c>
      <c r="J32" s="105"/>
      <c r="K32" s="105">
        <v>9700</v>
      </c>
      <c r="N32" s="63"/>
    </row>
    <row r="33" spans="1:14" x14ac:dyDescent="0.3">
      <c r="A33" s="103" t="s">
        <v>161</v>
      </c>
      <c r="B33" s="120"/>
      <c r="C33" s="105">
        <v>18500</v>
      </c>
      <c r="D33" s="105"/>
      <c r="E33" s="105">
        <v>18800</v>
      </c>
      <c r="F33" s="105"/>
      <c r="G33" s="105">
        <v>19100</v>
      </c>
      <c r="H33" s="105"/>
      <c r="I33" s="105">
        <v>19400</v>
      </c>
      <c r="J33" s="105"/>
      <c r="K33" s="105">
        <v>19700</v>
      </c>
      <c r="N33" s="63"/>
    </row>
    <row r="34" spans="1:14" x14ac:dyDescent="0.3">
      <c r="A34" s="103" t="s">
        <v>209</v>
      </c>
      <c r="B34" s="120"/>
      <c r="C34" s="105">
        <v>134400</v>
      </c>
      <c r="D34" s="105"/>
      <c r="E34" s="105">
        <v>125520</v>
      </c>
      <c r="F34" s="105"/>
      <c r="G34" s="105">
        <v>116640</v>
      </c>
      <c r="H34" s="105"/>
      <c r="I34" s="105">
        <v>107760</v>
      </c>
      <c r="J34" s="105"/>
      <c r="K34" s="105">
        <v>98880</v>
      </c>
      <c r="N34" s="63"/>
    </row>
    <row r="35" spans="1:14" x14ac:dyDescent="0.3">
      <c r="A35" s="103" t="s">
        <v>210</v>
      </c>
      <c r="B35" s="120"/>
      <c r="C35" s="105">
        <v>152900</v>
      </c>
      <c r="D35" s="105"/>
      <c r="E35" s="105">
        <v>144320</v>
      </c>
      <c r="F35" s="105"/>
      <c r="G35" s="105">
        <v>135740</v>
      </c>
      <c r="H35" s="105"/>
      <c r="I35" s="105">
        <v>127160</v>
      </c>
      <c r="J35" s="105"/>
      <c r="K35" s="105">
        <v>118580</v>
      </c>
      <c r="N35" s="63"/>
    </row>
    <row r="36" spans="1:14" x14ac:dyDescent="0.3">
      <c r="A36" s="103" t="s">
        <v>165</v>
      </c>
      <c r="B36" s="120"/>
      <c r="C36" s="105"/>
      <c r="D36" s="105"/>
      <c r="E36" s="105"/>
      <c r="F36" s="105"/>
      <c r="G36" s="105"/>
      <c r="H36" s="105"/>
      <c r="I36" s="105"/>
      <c r="J36" s="105"/>
      <c r="K36" s="105"/>
      <c r="N36" s="63"/>
    </row>
    <row r="37" spans="1:14" x14ac:dyDescent="0.3">
      <c r="A37" s="103"/>
      <c r="B37" s="120" t="s">
        <v>211</v>
      </c>
      <c r="C37" s="105">
        <v>25000</v>
      </c>
      <c r="D37" s="105"/>
      <c r="E37" s="105">
        <v>25000</v>
      </c>
      <c r="F37" s="105"/>
      <c r="G37" s="105">
        <v>25000</v>
      </c>
      <c r="H37" s="105"/>
      <c r="I37" s="105">
        <v>25000</v>
      </c>
      <c r="J37" s="105"/>
      <c r="K37" s="105">
        <v>25000</v>
      </c>
      <c r="N37" s="63"/>
    </row>
    <row r="38" spans="1:14" x14ac:dyDescent="0.3">
      <c r="A38" s="103"/>
      <c r="B38" s="120" t="s">
        <v>212</v>
      </c>
      <c r="C38" s="105">
        <v>133903.08300000001</v>
      </c>
      <c r="D38" s="105"/>
      <c r="E38" s="105">
        <v>108037.209</v>
      </c>
      <c r="F38" s="105"/>
      <c r="G38" s="105">
        <v>88972.354000000007</v>
      </c>
      <c r="H38" s="105"/>
      <c r="I38" s="105">
        <v>68912.741999999998</v>
      </c>
      <c r="J38" s="105"/>
      <c r="K38" s="105">
        <v>66000</v>
      </c>
      <c r="N38" s="63"/>
    </row>
    <row r="39" spans="1:14" x14ac:dyDescent="0.3">
      <c r="A39" s="53" t="s">
        <v>213</v>
      </c>
      <c r="B39" s="3"/>
      <c r="C39" s="105">
        <v>158903.08300000001</v>
      </c>
      <c r="D39" s="105"/>
      <c r="E39" s="105">
        <v>133037.209</v>
      </c>
      <c r="F39" s="105"/>
      <c r="G39" s="105">
        <v>113972.35400000001</v>
      </c>
      <c r="H39" s="105"/>
      <c r="I39" s="105">
        <v>93912.741999999998</v>
      </c>
      <c r="J39" s="105"/>
      <c r="K39" s="105">
        <v>91000</v>
      </c>
      <c r="N39" s="63"/>
    </row>
    <row r="40" spans="1:14" x14ac:dyDescent="0.3">
      <c r="A40" s="103" t="s">
        <v>214</v>
      </c>
      <c r="B40" s="120"/>
      <c r="C40" s="105">
        <v>311803.08299999998</v>
      </c>
      <c r="D40" s="105"/>
      <c r="E40" s="105">
        <v>277357.20900000003</v>
      </c>
      <c r="F40" s="105"/>
      <c r="G40" s="105">
        <v>249712.35399999999</v>
      </c>
      <c r="H40" s="105"/>
      <c r="I40" s="105">
        <v>221072.742</v>
      </c>
      <c r="J40" s="105"/>
      <c r="K40" s="105">
        <v>209580</v>
      </c>
      <c r="N40" s="63"/>
    </row>
    <row r="41" spans="1:14" x14ac:dyDescent="0.3">
      <c r="A41" s="3"/>
      <c r="B41" s="3"/>
      <c r="C41" s="51"/>
      <c r="D41" s="3"/>
      <c r="E41" s="51"/>
      <c r="F41" s="3"/>
      <c r="G41" s="51"/>
      <c r="H41" s="3"/>
      <c r="I41" s="51"/>
      <c r="J41" s="3"/>
      <c r="K41" s="51"/>
      <c r="N41" s="63"/>
    </row>
    <row r="42" spans="1:14" x14ac:dyDescent="0.3">
      <c r="A42" s="3"/>
      <c r="B42" s="3"/>
      <c r="C42" s="122"/>
      <c r="D42" s="3"/>
      <c r="E42" s="122"/>
      <c r="F42" s="3"/>
      <c r="G42" s="122"/>
      <c r="H42" s="3"/>
      <c r="I42" s="122"/>
      <c r="J42" s="3"/>
      <c r="K42" s="122"/>
      <c r="N42" s="63"/>
    </row>
    <row r="43" spans="1:14" x14ac:dyDescent="0.3">
      <c r="A43" s="386" t="s">
        <v>362</v>
      </c>
      <c r="B43" s="386"/>
      <c r="C43" s="386"/>
      <c r="D43" s="386"/>
      <c r="E43" s="386"/>
      <c r="F43" s="386"/>
      <c r="G43" s="386"/>
      <c r="H43" s="386"/>
      <c r="I43" s="386"/>
      <c r="J43" s="386"/>
      <c r="K43" s="386"/>
      <c r="N43" s="63"/>
    </row>
    <row r="44" spans="1:14" x14ac:dyDescent="0.3">
      <c r="A44" s="100" t="s">
        <v>360</v>
      </c>
      <c r="B44" s="104"/>
      <c r="C44" s="102">
        <v>2020</v>
      </c>
      <c r="D44" s="102"/>
      <c r="E44" s="102">
        <v>2019</v>
      </c>
      <c r="F44" s="102"/>
      <c r="G44" s="102">
        <v>2018</v>
      </c>
      <c r="H44" s="102"/>
      <c r="I44" s="102">
        <v>2017</v>
      </c>
      <c r="J44" s="102"/>
      <c r="K44" s="102">
        <v>2016</v>
      </c>
      <c r="N44" s="63"/>
    </row>
    <row r="45" spans="1:14" x14ac:dyDescent="0.3">
      <c r="A45" s="103" t="s">
        <v>215</v>
      </c>
      <c r="B45" s="104"/>
      <c r="C45" s="123"/>
      <c r="D45" s="123"/>
      <c r="E45" s="123"/>
      <c r="F45" s="123"/>
      <c r="G45" s="123"/>
      <c r="H45" s="123"/>
      <c r="I45" s="123"/>
      <c r="J45" s="123"/>
      <c r="K45" s="123"/>
      <c r="N45" s="63"/>
    </row>
    <row r="46" spans="1:14" x14ac:dyDescent="0.3">
      <c r="A46" s="103" t="s">
        <v>171</v>
      </c>
      <c r="B46" s="104"/>
      <c r="C46" s="105">
        <v>71306.945999999967</v>
      </c>
      <c r="D46" s="105"/>
      <c r="E46" s="105">
        <v>57668.017000000029</v>
      </c>
      <c r="F46" s="105"/>
      <c r="G46" s="105">
        <v>64395.051000000029</v>
      </c>
      <c r="H46" s="105"/>
      <c r="I46" s="105">
        <v>54862.626999999949</v>
      </c>
      <c r="J46" s="105"/>
      <c r="K46" s="105">
        <v>61119.48599999999</v>
      </c>
      <c r="N46" s="63"/>
    </row>
    <row r="47" spans="1:14" x14ac:dyDescent="0.3">
      <c r="A47" s="103" t="s">
        <v>216</v>
      </c>
      <c r="B47" s="104"/>
      <c r="C47" s="105"/>
      <c r="D47" s="105"/>
      <c r="E47" s="105"/>
      <c r="F47" s="105"/>
      <c r="G47" s="105"/>
      <c r="H47" s="105"/>
      <c r="I47" s="105"/>
      <c r="J47" s="105"/>
      <c r="K47" s="105"/>
      <c r="N47" s="63"/>
    </row>
    <row r="48" spans="1:14" x14ac:dyDescent="0.3">
      <c r="A48" s="103"/>
      <c r="B48" s="104" t="s">
        <v>173</v>
      </c>
      <c r="C48" s="105">
        <v>25821.712</v>
      </c>
      <c r="D48" s="105"/>
      <c r="E48" s="105">
        <v>23359.453000000001</v>
      </c>
      <c r="F48" s="105"/>
      <c r="G48" s="105">
        <v>20855.574000000001</v>
      </c>
      <c r="H48" s="105"/>
      <c r="I48" s="105">
        <v>18290.434000000001</v>
      </c>
      <c r="J48" s="105"/>
      <c r="K48" s="105">
        <v>15642.655000000001</v>
      </c>
      <c r="N48" s="63"/>
    </row>
    <row r="49" spans="1:14" x14ac:dyDescent="0.3">
      <c r="A49" s="103"/>
      <c r="B49" s="104" t="s">
        <v>203</v>
      </c>
      <c r="C49" s="105">
        <v>0</v>
      </c>
      <c r="D49" s="105"/>
      <c r="E49" s="105">
        <v>0</v>
      </c>
      <c r="F49" s="105"/>
      <c r="G49" s="105">
        <v>0</v>
      </c>
      <c r="H49" s="105"/>
      <c r="I49" s="105">
        <v>0</v>
      </c>
      <c r="J49" s="105"/>
      <c r="K49" s="105">
        <v>0</v>
      </c>
      <c r="N49" s="63"/>
    </row>
    <row r="50" spans="1:14" x14ac:dyDescent="0.3">
      <c r="A50" s="103"/>
      <c r="B50" s="104" t="s">
        <v>149</v>
      </c>
      <c r="C50" s="105">
        <v>-1407.192</v>
      </c>
      <c r="D50" s="105"/>
      <c r="E50" s="105">
        <v>-1691.855</v>
      </c>
      <c r="F50" s="105"/>
      <c r="G50" s="105">
        <v>-1130.9929999999999</v>
      </c>
      <c r="H50" s="105"/>
      <c r="I50" s="105">
        <v>-1024.454</v>
      </c>
      <c r="J50" s="105"/>
      <c r="K50" s="105">
        <v>-926.87900000000002</v>
      </c>
      <c r="N50" s="63"/>
    </row>
    <row r="51" spans="1:14" x14ac:dyDescent="0.3">
      <c r="A51" s="103"/>
      <c r="B51" s="104" t="s">
        <v>207</v>
      </c>
      <c r="C51" s="105">
        <v>0</v>
      </c>
      <c r="D51" s="105"/>
      <c r="E51" s="105">
        <v>0</v>
      </c>
      <c r="F51" s="105"/>
      <c r="G51" s="105">
        <v>0</v>
      </c>
      <c r="H51" s="105"/>
      <c r="I51" s="105">
        <v>0</v>
      </c>
      <c r="J51" s="105"/>
      <c r="K51" s="105">
        <v>0</v>
      </c>
      <c r="N51" s="63"/>
    </row>
    <row r="52" spans="1:14" x14ac:dyDescent="0.3">
      <c r="A52" s="103"/>
      <c r="B52" s="104" t="s">
        <v>197</v>
      </c>
      <c r="C52" s="105">
        <v>0</v>
      </c>
      <c r="D52" s="105"/>
      <c r="E52" s="105">
        <v>0</v>
      </c>
      <c r="F52" s="105"/>
      <c r="G52" s="105">
        <v>0</v>
      </c>
      <c r="H52" s="105"/>
      <c r="I52" s="105">
        <v>10384.861999999999</v>
      </c>
      <c r="J52" s="105"/>
      <c r="K52" s="105">
        <v>0</v>
      </c>
      <c r="N52" s="63"/>
    </row>
    <row r="53" spans="1:14" x14ac:dyDescent="0.3">
      <c r="A53" s="103" t="s">
        <v>217</v>
      </c>
      <c r="B53" s="104"/>
      <c r="C53" s="124">
        <v>95721.465999999971</v>
      </c>
      <c r="D53" s="124"/>
      <c r="E53" s="124">
        <v>79335.615000000034</v>
      </c>
      <c r="F53" s="124"/>
      <c r="G53" s="124">
        <v>84119.632000000027</v>
      </c>
      <c r="H53" s="124"/>
      <c r="I53" s="124">
        <v>82513.468999999954</v>
      </c>
      <c r="J53" s="124"/>
      <c r="K53" s="124">
        <v>75835.261999999988</v>
      </c>
      <c r="N53" s="63"/>
    </row>
    <row r="54" spans="1:14" x14ac:dyDescent="0.3">
      <c r="A54" s="103" t="s">
        <v>218</v>
      </c>
      <c r="B54" s="104"/>
      <c r="C54" s="105"/>
      <c r="D54" s="105"/>
      <c r="E54" s="105"/>
      <c r="F54" s="105"/>
      <c r="G54" s="105"/>
      <c r="H54" s="105"/>
      <c r="I54" s="105"/>
      <c r="J54" s="105"/>
      <c r="K54" s="105"/>
    </row>
    <row r="55" spans="1:14" x14ac:dyDescent="0.3">
      <c r="A55" s="103"/>
      <c r="B55" s="104" t="s">
        <v>219</v>
      </c>
      <c r="C55" s="105">
        <v>-54365.311000000002</v>
      </c>
      <c r="D55" s="105"/>
      <c r="E55" s="105">
        <v>-51777.991000000002</v>
      </c>
      <c r="F55" s="105"/>
      <c r="G55" s="105">
        <v>-49325.936999999998</v>
      </c>
      <c r="H55" s="105"/>
      <c r="I55" s="105">
        <v>-47001.767999999996</v>
      </c>
      <c r="J55" s="105"/>
      <c r="K55" s="105">
        <v>-44798.51</v>
      </c>
      <c r="N55" s="63"/>
    </row>
    <row r="56" spans="1:14" x14ac:dyDescent="0.3">
      <c r="A56" s="103"/>
      <c r="B56" s="104" t="s">
        <v>220</v>
      </c>
      <c r="C56" s="105">
        <v>0</v>
      </c>
      <c r="D56" s="105"/>
      <c r="E56" s="105">
        <v>0</v>
      </c>
      <c r="F56" s="105"/>
      <c r="G56" s="105">
        <v>0</v>
      </c>
      <c r="H56" s="105"/>
      <c r="I56" s="105">
        <v>0</v>
      </c>
      <c r="J56" s="105"/>
      <c r="K56" s="105">
        <v>0</v>
      </c>
    </row>
    <row r="57" spans="1:14" x14ac:dyDescent="0.3">
      <c r="A57" s="103" t="s">
        <v>221</v>
      </c>
      <c r="B57" s="104"/>
      <c r="C57" s="124">
        <v>-54365.311000000002</v>
      </c>
      <c r="D57" s="124"/>
      <c r="E57" s="124">
        <v>-51777.991000000002</v>
      </c>
      <c r="F57" s="124"/>
      <c r="G57" s="124">
        <v>-49325.936999999998</v>
      </c>
      <c r="H57" s="124"/>
      <c r="I57" s="124">
        <v>-47001.767999999996</v>
      </c>
      <c r="J57" s="124"/>
      <c r="K57" s="124">
        <v>-44798.51</v>
      </c>
      <c r="N57" s="63"/>
    </row>
    <row r="58" spans="1:14" x14ac:dyDescent="0.3">
      <c r="A58" s="103" t="s">
        <v>222</v>
      </c>
      <c r="B58" s="104"/>
      <c r="C58" s="105"/>
      <c r="D58" s="105"/>
      <c r="E58" s="105"/>
      <c r="F58" s="105"/>
      <c r="G58" s="105"/>
      <c r="H58" s="105"/>
      <c r="I58" s="105"/>
      <c r="J58" s="105"/>
      <c r="K58" s="105"/>
    </row>
    <row r="59" spans="1:14" x14ac:dyDescent="0.3">
      <c r="A59" s="103"/>
      <c r="B59" s="104" t="s">
        <v>223</v>
      </c>
      <c r="C59" s="105">
        <v>-300</v>
      </c>
      <c r="D59" s="105"/>
      <c r="E59" s="105">
        <v>-300</v>
      </c>
      <c r="F59" s="105"/>
      <c r="G59" s="105">
        <v>-300</v>
      </c>
      <c r="H59" s="105"/>
      <c r="I59" s="105">
        <v>-300</v>
      </c>
      <c r="J59" s="105"/>
      <c r="K59" s="105">
        <v>-300</v>
      </c>
      <c r="N59" s="63"/>
    </row>
    <row r="60" spans="1:14" x14ac:dyDescent="0.3">
      <c r="A60" s="103"/>
      <c r="B60" s="104" t="s">
        <v>224</v>
      </c>
      <c r="C60" s="105">
        <v>13200</v>
      </c>
      <c r="D60" s="105"/>
      <c r="E60" s="105">
        <v>13200</v>
      </c>
      <c r="F60" s="105"/>
      <c r="G60" s="105">
        <v>13200</v>
      </c>
      <c r="H60" s="105"/>
      <c r="I60" s="105">
        <v>13200</v>
      </c>
      <c r="J60" s="105"/>
      <c r="K60" s="105">
        <v>13200</v>
      </c>
    </row>
    <row r="61" spans="1:14" x14ac:dyDescent="0.3">
      <c r="A61" s="103"/>
      <c r="B61" s="104" t="s">
        <v>225</v>
      </c>
      <c r="C61" s="105">
        <v>-4320</v>
      </c>
      <c r="D61" s="105"/>
      <c r="E61" s="105">
        <v>-4320</v>
      </c>
      <c r="F61" s="105"/>
      <c r="G61" s="105">
        <v>-4320</v>
      </c>
      <c r="H61" s="105"/>
      <c r="I61" s="105">
        <v>-4320</v>
      </c>
      <c r="J61" s="105"/>
      <c r="K61" s="105">
        <v>-4320</v>
      </c>
      <c r="N61" s="63"/>
    </row>
    <row r="62" spans="1:14" x14ac:dyDescent="0.3">
      <c r="A62" s="103"/>
      <c r="B62" s="104" t="s">
        <v>363</v>
      </c>
      <c r="C62" s="105">
        <v>-45441.074000000001</v>
      </c>
      <c r="D62" s="105"/>
      <c r="E62" s="105">
        <v>-38603.161999999997</v>
      </c>
      <c r="F62" s="105"/>
      <c r="G62" s="105">
        <v>-44335.440999999999</v>
      </c>
      <c r="H62" s="105"/>
      <c r="I62" s="105">
        <v>-51949.885999999999</v>
      </c>
      <c r="J62" s="105"/>
      <c r="K62" s="105">
        <v>-61119.487000000001</v>
      </c>
      <c r="N62" s="63"/>
    </row>
    <row r="63" spans="1:14" x14ac:dyDescent="0.3">
      <c r="A63" s="103" t="s">
        <v>226</v>
      </c>
      <c r="B63" s="104"/>
      <c r="C63" s="105">
        <v>-36861.074000000001</v>
      </c>
      <c r="D63" s="105"/>
      <c r="E63" s="105">
        <v>-30023.161999999997</v>
      </c>
      <c r="F63" s="105"/>
      <c r="G63" s="105">
        <v>-35755.440999999999</v>
      </c>
      <c r="H63" s="105"/>
      <c r="I63" s="105">
        <v>-43369.885999999999</v>
      </c>
      <c r="J63" s="105"/>
      <c r="K63" s="105">
        <v>-52539.487000000001</v>
      </c>
      <c r="N63" s="63"/>
    </row>
    <row r="64" spans="1:14" x14ac:dyDescent="0.3">
      <c r="A64" s="103" t="s">
        <v>227</v>
      </c>
      <c r="B64" s="104"/>
      <c r="C64" s="105">
        <v>4495.0809999999692</v>
      </c>
      <c r="D64" s="105"/>
      <c r="E64" s="105">
        <v>-2465.5379999999641</v>
      </c>
      <c r="F64" s="105"/>
      <c r="G64" s="105">
        <v>-961.74599999997008</v>
      </c>
      <c r="H64" s="105"/>
      <c r="I64" s="105">
        <v>-7858.1850000000413</v>
      </c>
      <c r="J64" s="105"/>
      <c r="K64" s="105">
        <v>-21502.735000000015</v>
      </c>
    </row>
    <row r="65" spans="1:11" x14ac:dyDescent="0.3">
      <c r="A65" s="103" t="s">
        <v>228</v>
      </c>
      <c r="B65" s="104"/>
      <c r="C65" s="105"/>
      <c r="D65" s="105"/>
      <c r="E65" s="105"/>
      <c r="F65" s="105"/>
      <c r="G65" s="105"/>
      <c r="H65" s="105"/>
      <c r="I65" s="105"/>
      <c r="J65" s="105"/>
      <c r="K65" s="105"/>
    </row>
    <row r="66" spans="1:11" x14ac:dyDescent="0.3">
      <c r="A66" s="103" t="s">
        <v>229</v>
      </c>
      <c r="B66" s="104"/>
      <c r="C66" s="105">
        <v>12211.796000000009</v>
      </c>
      <c r="D66" s="105"/>
      <c r="E66" s="105">
        <v>14677.333999999973</v>
      </c>
      <c r="F66" s="105"/>
      <c r="G66" s="105">
        <v>15639.079999999944</v>
      </c>
      <c r="H66" s="105"/>
      <c r="I66" s="105">
        <v>23497.264999999985</v>
      </c>
      <c r="J66" s="105"/>
      <c r="K66" s="105">
        <v>45000</v>
      </c>
    </row>
    <row r="67" spans="1:11" x14ac:dyDescent="0.3">
      <c r="A67" s="103" t="s">
        <v>230</v>
      </c>
      <c r="B67" s="104"/>
      <c r="C67" s="105">
        <v>16706.876999999979</v>
      </c>
      <c r="D67" s="105"/>
      <c r="E67" s="105">
        <v>12211.796000000009</v>
      </c>
      <c r="F67" s="105"/>
      <c r="G67" s="105">
        <v>14677.333999999973</v>
      </c>
      <c r="H67" s="105"/>
      <c r="I67" s="105">
        <v>15639.079999999944</v>
      </c>
      <c r="J67" s="105"/>
      <c r="K67" s="105">
        <v>23497.264999999985</v>
      </c>
    </row>
    <row r="68" spans="1:11" x14ac:dyDescent="0.3">
      <c r="A68" s="3"/>
      <c r="B68" s="3"/>
      <c r="C68" s="3"/>
      <c r="D68" s="3"/>
      <c r="E68" s="3"/>
      <c r="F68" s="3"/>
      <c r="G68" s="3"/>
      <c r="H68" s="3"/>
      <c r="I68" s="3"/>
      <c r="J68" s="3"/>
      <c r="K68" s="3"/>
    </row>
    <row r="69" spans="1:11" x14ac:dyDescent="0.3">
      <c r="A69" s="3"/>
      <c r="B69" s="3"/>
      <c r="C69" s="3"/>
      <c r="D69" s="3"/>
      <c r="E69" s="3"/>
      <c r="F69" s="3"/>
      <c r="G69" s="3"/>
      <c r="H69" s="3"/>
      <c r="I69" s="3"/>
      <c r="J69" s="3"/>
      <c r="K69" s="3"/>
    </row>
    <row r="70" spans="1:11" x14ac:dyDescent="0.3">
      <c r="A70" s="3"/>
      <c r="B70" s="3"/>
      <c r="C70" s="3"/>
      <c r="D70" s="3"/>
      <c r="E70" s="3"/>
      <c r="F70" s="3"/>
      <c r="G70" s="3"/>
      <c r="H70" s="3"/>
      <c r="I70" s="3"/>
      <c r="J70" s="3"/>
      <c r="K70" s="3"/>
    </row>
    <row r="71" spans="1:11" x14ac:dyDescent="0.3">
      <c r="A71" s="3"/>
      <c r="B71" s="3"/>
      <c r="C71" s="3"/>
      <c r="D71" s="3"/>
      <c r="E71" s="3"/>
      <c r="F71" s="3"/>
      <c r="G71" s="3"/>
      <c r="H71" s="3"/>
      <c r="I71" s="3"/>
      <c r="J71" s="3"/>
      <c r="K71" s="3"/>
    </row>
    <row r="72" spans="1:11" x14ac:dyDescent="0.3">
      <c r="A72" s="3"/>
      <c r="B72" s="3"/>
      <c r="C72" s="3"/>
      <c r="D72" s="3"/>
      <c r="E72" s="3"/>
      <c r="F72" s="3"/>
      <c r="G72" s="3"/>
      <c r="H72" s="3"/>
      <c r="I72" s="3"/>
      <c r="J72" s="3"/>
      <c r="K72" s="3"/>
    </row>
    <row r="73" spans="1:11" x14ac:dyDescent="0.3">
      <c r="A73" s="3"/>
      <c r="B73" s="3"/>
      <c r="C73" s="3"/>
      <c r="D73" s="3"/>
      <c r="E73" s="3"/>
      <c r="F73" s="3"/>
      <c r="G73" s="3"/>
      <c r="H73" s="3"/>
      <c r="I73" s="3"/>
      <c r="J73" s="3"/>
      <c r="K73" s="3"/>
    </row>
    <row r="74" spans="1:11" x14ac:dyDescent="0.3">
      <c r="A74" s="3"/>
      <c r="B74" s="3"/>
      <c r="C74" s="3"/>
      <c r="D74" s="3"/>
      <c r="E74" s="3"/>
      <c r="F74" s="3"/>
      <c r="G74" s="3"/>
      <c r="H74" s="3"/>
      <c r="I74" s="3"/>
      <c r="J74" s="3"/>
      <c r="K74" s="3"/>
    </row>
    <row r="75" spans="1:11" x14ac:dyDescent="0.3">
      <c r="A75" s="3"/>
      <c r="B75" s="3"/>
      <c r="C75" s="3"/>
      <c r="D75" s="3"/>
      <c r="E75" s="3"/>
      <c r="F75" s="3"/>
      <c r="G75" s="3"/>
      <c r="H75" s="3"/>
      <c r="I75" s="3"/>
      <c r="J75" s="3"/>
      <c r="K75" s="3"/>
    </row>
    <row r="76" spans="1:11" x14ac:dyDescent="0.3">
      <c r="A76" s="3"/>
      <c r="B76" s="3"/>
      <c r="C76" s="3"/>
      <c r="D76" s="3"/>
      <c r="E76" s="3"/>
      <c r="F76" s="3"/>
      <c r="G76" s="3"/>
      <c r="H76" s="3"/>
      <c r="I76" s="3"/>
      <c r="J76" s="3"/>
      <c r="K76" s="3"/>
    </row>
    <row r="77" spans="1:11" x14ac:dyDescent="0.3">
      <c r="A77" s="3"/>
      <c r="B77" s="3"/>
      <c r="C77" s="3"/>
      <c r="D77" s="3"/>
      <c r="E77" s="3"/>
      <c r="F77" s="3"/>
      <c r="G77" s="3"/>
      <c r="H77" s="3"/>
      <c r="I77" s="3"/>
      <c r="J77" s="3"/>
      <c r="K77" s="3"/>
    </row>
    <row r="78" spans="1:11" x14ac:dyDescent="0.3">
      <c r="A78" s="3"/>
      <c r="B78" s="3"/>
      <c r="C78" s="3"/>
      <c r="D78" s="3"/>
      <c r="E78" s="3"/>
      <c r="F78" s="3"/>
      <c r="G78" s="3"/>
      <c r="H78" s="3"/>
      <c r="I78" s="3"/>
      <c r="J78" s="3"/>
      <c r="K78" s="3"/>
    </row>
    <row r="79" spans="1:11" x14ac:dyDescent="0.3">
      <c r="A79" s="3"/>
      <c r="B79" s="3"/>
      <c r="C79" s="3"/>
      <c r="D79" s="3"/>
      <c r="E79" s="3"/>
      <c r="F79" s="3"/>
      <c r="G79" s="3"/>
      <c r="H79" s="3"/>
      <c r="I79" s="3"/>
      <c r="J79" s="3"/>
      <c r="K79" s="3"/>
    </row>
    <row r="80" spans="1:11" x14ac:dyDescent="0.3">
      <c r="A80" s="3"/>
      <c r="B80" s="3"/>
      <c r="C80" s="3"/>
      <c r="D80" s="3"/>
      <c r="E80" s="3"/>
      <c r="F80" s="3"/>
      <c r="G80" s="3"/>
      <c r="H80" s="3"/>
      <c r="I80" s="3"/>
      <c r="J80" s="3"/>
      <c r="K80" s="3"/>
    </row>
  </sheetData>
  <mergeCells count="5">
    <mergeCell ref="A1:K1"/>
    <mergeCell ref="A2:K2"/>
    <mergeCell ref="A3:K3"/>
    <mergeCell ref="A18:K18"/>
    <mergeCell ref="A43:K4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AZ28"/>
  <sheetViews>
    <sheetView workbookViewId="0">
      <selection activeCell="N1" sqref="N1"/>
    </sheetView>
  </sheetViews>
  <sheetFormatPr defaultColWidth="11.44140625" defaultRowHeight="14.4" x14ac:dyDescent="0.3"/>
  <cols>
    <col min="1" max="1" width="61.21875" style="63" customWidth="1"/>
    <col min="2" max="3" width="9.6640625" style="32" customWidth="1"/>
    <col min="4" max="4" width="9.6640625" style="63" customWidth="1"/>
    <col min="5" max="6" width="11.44140625" style="63"/>
    <col min="7" max="13" width="6" style="63" customWidth="1"/>
    <col min="14" max="16384" width="11.44140625" style="63"/>
  </cols>
  <sheetData>
    <row r="1" spans="1:52" x14ac:dyDescent="0.3">
      <c r="A1" s="31"/>
      <c r="N1" s="278" t="str">
        <f>HYPERLINK("#'Navigation'!A1","Navigation")</f>
        <v>Navigation</v>
      </c>
    </row>
    <row r="2" spans="1:52" s="33" customFormat="1" ht="18" x14ac:dyDescent="0.35">
      <c r="A2" s="387" t="s">
        <v>364</v>
      </c>
      <c r="B2" s="387"/>
      <c r="C2" s="387"/>
      <c r="D2" s="387"/>
    </row>
    <row r="3" spans="1:52" s="33" customFormat="1" ht="18" x14ac:dyDescent="0.35">
      <c r="A3" s="387" t="s">
        <v>365</v>
      </c>
      <c r="B3" s="387"/>
      <c r="C3" s="387"/>
      <c r="D3" s="387"/>
    </row>
    <row r="4" spans="1:52" s="33" customFormat="1" ht="17.399999999999999" x14ac:dyDescent="0.3">
      <c r="A4" s="388" t="s">
        <v>366</v>
      </c>
      <c r="B4" s="388"/>
      <c r="C4" s="388"/>
      <c r="D4" s="388"/>
    </row>
    <row r="5" spans="1:52" ht="15.6" x14ac:dyDescent="0.3">
      <c r="A5" s="389"/>
      <c r="B5" s="389"/>
      <c r="C5" s="389"/>
      <c r="D5" s="389"/>
    </row>
    <row r="6" spans="1:52" s="34" customFormat="1" ht="15" thickBot="1" x14ac:dyDescent="0.35">
      <c r="A6" s="125" t="s">
        <v>367</v>
      </c>
      <c r="B6" s="126">
        <v>2020</v>
      </c>
      <c r="C6" s="126">
        <v>2019</v>
      </c>
      <c r="D6" s="126">
        <v>2018</v>
      </c>
      <c r="AY6" s="63"/>
      <c r="AZ6" s="35"/>
    </row>
    <row r="7" spans="1:52" ht="15" thickBot="1" x14ac:dyDescent="0.35">
      <c r="A7" s="127" t="s">
        <v>26</v>
      </c>
      <c r="B7" s="128">
        <v>692.86486500000001</v>
      </c>
      <c r="C7" s="128">
        <v>701.81081099999994</v>
      </c>
      <c r="D7" s="128">
        <v>675.70270300000004</v>
      </c>
      <c r="AZ7" s="36"/>
    </row>
    <row r="8" spans="1:52" x14ac:dyDescent="0.3">
      <c r="A8" s="127" t="s">
        <v>27</v>
      </c>
      <c r="B8" s="128">
        <v>295.378378</v>
      </c>
      <c r="C8" s="128">
        <v>272.59459500000003</v>
      </c>
      <c r="D8" s="128">
        <v>289.97297300000002</v>
      </c>
    </row>
    <row r="9" spans="1:52" s="37" customFormat="1" x14ac:dyDescent="0.3">
      <c r="A9" s="129" t="s">
        <v>232</v>
      </c>
      <c r="B9" s="130">
        <v>397.48648700000001</v>
      </c>
      <c r="C9" s="130">
        <v>429.21621599999992</v>
      </c>
      <c r="D9" s="130">
        <v>385.72973000000002</v>
      </c>
    </row>
    <row r="10" spans="1:52" x14ac:dyDescent="0.3">
      <c r="A10" s="127" t="s">
        <v>233</v>
      </c>
      <c r="B10" s="128">
        <v>37.378377999999998</v>
      </c>
      <c r="C10" s="128">
        <v>25.837838000000001</v>
      </c>
      <c r="D10" s="128">
        <v>30.648648999999999</v>
      </c>
    </row>
    <row r="11" spans="1:52" s="37" customFormat="1" x14ac:dyDescent="0.3">
      <c r="A11" s="129" t="s">
        <v>234</v>
      </c>
      <c r="B11" s="130">
        <v>360.10810900000001</v>
      </c>
      <c r="C11" s="130">
        <v>403.37837799999994</v>
      </c>
      <c r="D11" s="130">
        <v>355.08108100000004</v>
      </c>
    </row>
    <row r="12" spans="1:52" x14ac:dyDescent="0.3">
      <c r="A12" s="127" t="s">
        <v>235</v>
      </c>
      <c r="B12" s="128">
        <v>317.40540499999997</v>
      </c>
      <c r="C12" s="128">
        <v>345</v>
      </c>
      <c r="D12" s="128">
        <v>335.378378</v>
      </c>
    </row>
    <row r="13" spans="1:52" ht="28.8" x14ac:dyDescent="0.3">
      <c r="A13" s="127" t="s">
        <v>236</v>
      </c>
      <c r="B13" s="128">
        <v>37.864865000000002</v>
      </c>
      <c r="C13" s="128">
        <v>103.837838</v>
      </c>
      <c r="D13" s="128">
        <v>116.189189</v>
      </c>
    </row>
    <row r="14" spans="1:52" x14ac:dyDescent="0.3">
      <c r="A14" s="127" t="s">
        <v>237</v>
      </c>
      <c r="B14" s="128">
        <v>17.648648999999999</v>
      </c>
      <c r="C14" s="128">
        <v>5.4864860000000002</v>
      </c>
      <c r="D14" s="128">
        <v>6.5405410000000002</v>
      </c>
    </row>
    <row r="15" spans="1:52" x14ac:dyDescent="0.3">
      <c r="A15" s="127" t="s">
        <v>238</v>
      </c>
      <c r="B15" s="128">
        <v>12.297297</v>
      </c>
      <c r="C15" s="128">
        <v>4.4324320000000004</v>
      </c>
      <c r="D15" s="128">
        <v>16.72973</v>
      </c>
    </row>
    <row r="16" spans="1:52" x14ac:dyDescent="0.3">
      <c r="A16" s="127" t="s">
        <v>239</v>
      </c>
      <c r="B16" s="128">
        <v>28.459458999999999</v>
      </c>
      <c r="C16" s="128">
        <v>18.081081000000001</v>
      </c>
      <c r="D16" s="128">
        <v>2.9189189999999998</v>
      </c>
    </row>
    <row r="17" spans="1:4" s="37" customFormat="1" x14ac:dyDescent="0.3">
      <c r="A17" s="129" t="s">
        <v>240</v>
      </c>
      <c r="B17" s="130">
        <v>413.67567499999996</v>
      </c>
      <c r="C17" s="130">
        <v>476.83783700000004</v>
      </c>
      <c r="D17" s="130">
        <v>477.75675700000005</v>
      </c>
    </row>
    <row r="18" spans="1:4" x14ac:dyDescent="0.3">
      <c r="A18" s="127" t="s">
        <v>241</v>
      </c>
      <c r="B18" s="128">
        <v>320.91891900000002</v>
      </c>
      <c r="C18" s="128">
        <v>359.27026999999998</v>
      </c>
      <c r="D18" s="128">
        <v>338.16216200000002</v>
      </c>
    </row>
    <row r="19" spans="1:4" x14ac:dyDescent="0.3">
      <c r="A19" s="127" t="s">
        <v>242</v>
      </c>
      <c r="B19" s="128">
        <v>427.78378400000003</v>
      </c>
      <c r="C19" s="128">
        <v>510.48648600000001</v>
      </c>
      <c r="D19" s="128">
        <v>403.86486500000001</v>
      </c>
    </row>
    <row r="20" spans="1:4" x14ac:dyDescent="0.3">
      <c r="A20" s="127" t="s">
        <v>243</v>
      </c>
      <c r="B20" s="128">
        <v>33.945945999999999</v>
      </c>
      <c r="C20" s="128">
        <v>156.10810799999999</v>
      </c>
      <c r="D20" s="128">
        <v>3</v>
      </c>
    </row>
    <row r="21" spans="1:4" x14ac:dyDescent="0.3">
      <c r="A21" s="127" t="s">
        <v>244</v>
      </c>
      <c r="B21" s="128">
        <v>13.081080999999999</v>
      </c>
      <c r="C21" s="128">
        <v>19.189188999999999</v>
      </c>
      <c r="D21" s="128">
        <v>3.594595</v>
      </c>
    </row>
    <row r="22" spans="1:4" s="37" customFormat="1" x14ac:dyDescent="0.3">
      <c r="A22" s="129" t="s">
        <v>245</v>
      </c>
      <c r="B22" s="130">
        <v>795.72973000000013</v>
      </c>
      <c r="C22" s="130">
        <v>1045.0540529999998</v>
      </c>
      <c r="D22" s="130">
        <v>748.62162200000012</v>
      </c>
    </row>
    <row r="23" spans="1:4" s="37" customFormat="1" x14ac:dyDescent="0.3">
      <c r="A23" s="129" t="s">
        <v>32</v>
      </c>
      <c r="B23" s="130">
        <v>-21.945946000000163</v>
      </c>
      <c r="C23" s="130">
        <v>-164.83783799999992</v>
      </c>
      <c r="D23" s="130">
        <v>84.216216000000031</v>
      </c>
    </row>
    <row r="24" spans="1:4" s="37" customFormat="1" x14ac:dyDescent="0.3">
      <c r="A24" s="129" t="s">
        <v>246</v>
      </c>
      <c r="B24" s="130">
        <v>14.756757</v>
      </c>
      <c r="C24" s="130">
        <v>18.243243</v>
      </c>
      <c r="D24" s="130">
        <v>38.513514000000001</v>
      </c>
    </row>
    <row r="25" spans="1:4" s="37" customFormat="1" x14ac:dyDescent="0.3">
      <c r="A25" s="129" t="s">
        <v>77</v>
      </c>
      <c r="B25" s="130">
        <v>-36.702703000000163</v>
      </c>
      <c r="C25" s="130">
        <v>-183.08108099999993</v>
      </c>
      <c r="D25" s="130">
        <v>45.702702000000031</v>
      </c>
    </row>
    <row r="26" spans="1:4" x14ac:dyDescent="0.3">
      <c r="A26" s="38"/>
      <c r="B26" s="39"/>
      <c r="C26" s="39"/>
      <c r="D26" s="38"/>
    </row>
    <row r="27" spans="1:4" x14ac:dyDescent="0.3">
      <c r="D27" s="32"/>
    </row>
    <row r="28" spans="1:4" x14ac:dyDescent="0.3">
      <c r="B28" s="40" t="s">
        <v>247</v>
      </c>
    </row>
  </sheetData>
  <mergeCells count="4">
    <mergeCell ref="A2:D2"/>
    <mergeCell ref="A3:D3"/>
    <mergeCell ref="A4:D4"/>
    <mergeCell ref="A5:D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AFV61"/>
  <sheetViews>
    <sheetView workbookViewId="0">
      <selection activeCell="N1" sqref="N1"/>
    </sheetView>
  </sheetViews>
  <sheetFormatPr defaultColWidth="9.21875" defaultRowHeight="13.2" x14ac:dyDescent="0.25"/>
  <cols>
    <col min="1" max="1" width="73.109375" style="42" customWidth="1"/>
    <col min="2" max="2" width="11.77734375" style="48" customWidth="1"/>
    <col min="3" max="3" width="12" style="48" customWidth="1"/>
    <col min="4" max="6" width="9.21875" style="42"/>
    <col min="7" max="13" width="4.77734375" style="42" customWidth="1"/>
    <col min="14" max="14" width="10.109375" style="42" bestFit="1" customWidth="1"/>
    <col min="15" max="16384" width="9.21875" style="42"/>
  </cols>
  <sheetData>
    <row r="1" spans="1:854" s="37" customFormat="1" ht="15.6" x14ac:dyDescent="0.3">
      <c r="A1" s="41"/>
      <c r="N1" s="278" t="str">
        <f>HYPERLINK("#'Navigation'!A1","Navigation")</f>
        <v>Navigation</v>
      </c>
    </row>
    <row r="2" spans="1:854" ht="17.399999999999999" x14ac:dyDescent="0.3">
      <c r="A2" s="390" t="s">
        <v>364</v>
      </c>
      <c r="B2" s="390"/>
      <c r="C2" s="390"/>
    </row>
    <row r="3" spans="1:854" ht="15.6" x14ac:dyDescent="0.3">
      <c r="A3" s="391" t="s">
        <v>338</v>
      </c>
      <c r="B3" s="391"/>
      <c r="C3" s="391"/>
    </row>
    <row r="4" spans="1:854" ht="15.6" x14ac:dyDescent="0.3">
      <c r="A4" s="392"/>
      <c r="B4" s="392"/>
      <c r="C4" s="392"/>
    </row>
    <row r="5" spans="1:854" ht="13.8" x14ac:dyDescent="0.3">
      <c r="A5" s="131" t="s">
        <v>231</v>
      </c>
      <c r="B5" s="132" t="s">
        <v>368</v>
      </c>
      <c r="C5" s="132" t="s">
        <v>248</v>
      </c>
    </row>
    <row r="6" spans="1:854" s="43" customFormat="1" ht="13.8" x14ac:dyDescent="0.3">
      <c r="A6" s="133" t="s">
        <v>249</v>
      </c>
      <c r="B6" s="134"/>
      <c r="C6" s="134"/>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row>
    <row r="7" spans="1:854" ht="13.8" x14ac:dyDescent="0.3">
      <c r="A7" s="134" t="s">
        <v>250</v>
      </c>
      <c r="B7" s="135">
        <v>4901.72973</v>
      </c>
      <c r="C7" s="135">
        <v>2620</v>
      </c>
    </row>
    <row r="8" spans="1:854" ht="13.8" x14ac:dyDescent="0.3">
      <c r="A8" s="134" t="s">
        <v>251</v>
      </c>
      <c r="B8" s="135">
        <v>313.67567600000001</v>
      </c>
      <c r="C8" s="135">
        <v>347.08108099999998</v>
      </c>
    </row>
    <row r="9" spans="1:854" ht="13.8" x14ac:dyDescent="0.3">
      <c r="A9" s="134" t="s">
        <v>252</v>
      </c>
      <c r="B9" s="135">
        <v>440.189189</v>
      </c>
      <c r="C9" s="135">
        <v>606.91891899999996</v>
      </c>
    </row>
    <row r="10" spans="1:854" ht="13.8" x14ac:dyDescent="0.3">
      <c r="A10" s="134" t="s">
        <v>253</v>
      </c>
      <c r="B10" s="135">
        <v>542.72973000000002</v>
      </c>
      <c r="C10" s="135">
        <v>906.94594600000005</v>
      </c>
    </row>
    <row r="11" spans="1:854" ht="13.8" x14ac:dyDescent="0.3">
      <c r="A11" s="134" t="s">
        <v>254</v>
      </c>
      <c r="B11" s="135">
        <v>0</v>
      </c>
      <c r="C11" s="135">
        <v>0</v>
      </c>
    </row>
    <row r="12" spans="1:854" ht="13.8" x14ac:dyDescent="0.3">
      <c r="A12" s="134" t="s">
        <v>255</v>
      </c>
      <c r="B12" s="135">
        <v>4622.8108110000003</v>
      </c>
      <c r="C12" s="135">
        <v>5298.2432429999999</v>
      </c>
    </row>
    <row r="13" spans="1:854" ht="13.8" x14ac:dyDescent="0.3">
      <c r="A13" s="134" t="s">
        <v>256</v>
      </c>
      <c r="B13" s="135">
        <v>13112.162162000001</v>
      </c>
      <c r="C13" s="135">
        <v>13934.972973</v>
      </c>
    </row>
    <row r="14" spans="1:854" ht="15.6" x14ac:dyDescent="0.45">
      <c r="A14" s="134" t="s">
        <v>257</v>
      </c>
      <c r="B14" s="136">
        <v>2367.2162159999998</v>
      </c>
      <c r="C14" s="136">
        <v>2952.7837840000002</v>
      </c>
    </row>
    <row r="15" spans="1:854" ht="13.8" x14ac:dyDescent="0.3">
      <c r="A15" s="134" t="s">
        <v>258</v>
      </c>
      <c r="B15" s="135">
        <v>20102.189189000001</v>
      </c>
      <c r="C15" s="135">
        <v>22186</v>
      </c>
    </row>
    <row r="16" spans="1:854" ht="13.8" x14ac:dyDescent="0.3">
      <c r="A16" s="134" t="s">
        <v>259</v>
      </c>
      <c r="B16" s="135">
        <v>1519.6756760000001</v>
      </c>
      <c r="C16" s="135">
        <v>1988.72973</v>
      </c>
    </row>
    <row r="17" spans="1:854" ht="13.8" x14ac:dyDescent="0.3">
      <c r="A17" s="134" t="s">
        <v>260</v>
      </c>
      <c r="B17" s="135">
        <v>27.756757</v>
      </c>
      <c r="C17" s="135">
        <v>27.378378000000001</v>
      </c>
    </row>
    <row r="18" spans="1:854" ht="13.8" x14ac:dyDescent="0.3">
      <c r="A18" s="134" t="s">
        <v>261</v>
      </c>
      <c r="B18" s="135">
        <v>11051.594595</v>
      </c>
      <c r="C18" s="135">
        <v>11560.783783999999</v>
      </c>
    </row>
    <row r="19" spans="1:854" ht="13.8" x14ac:dyDescent="0.3">
      <c r="A19" s="134" t="s">
        <v>262</v>
      </c>
      <c r="B19" s="135">
        <v>86.648649000000006</v>
      </c>
      <c r="C19" s="135">
        <v>0</v>
      </c>
    </row>
    <row r="20" spans="1:854" ht="13.8" x14ac:dyDescent="0.3">
      <c r="A20" s="134" t="s">
        <v>263</v>
      </c>
      <c r="B20" s="135">
        <v>75.783783999999997</v>
      </c>
      <c r="C20" s="135">
        <v>76.918919000000002</v>
      </c>
    </row>
    <row r="21" spans="1:854" ht="13.8" x14ac:dyDescent="0.3">
      <c r="A21" s="134" t="s">
        <v>264</v>
      </c>
      <c r="B21" s="135">
        <v>242.75675699999999</v>
      </c>
      <c r="C21" s="135">
        <v>272.378378</v>
      </c>
    </row>
    <row r="22" spans="1:854" ht="13.8" x14ac:dyDescent="0.3">
      <c r="A22" s="134" t="s">
        <v>265</v>
      </c>
      <c r="B22" s="135">
        <v>3406.6216220000001</v>
      </c>
      <c r="C22" s="135">
        <v>3192.8918920000001</v>
      </c>
    </row>
    <row r="23" spans="1:854" ht="13.8" x14ac:dyDescent="0.3">
      <c r="A23" s="134" t="s">
        <v>266</v>
      </c>
      <c r="B23" s="135">
        <v>42.135134999999998</v>
      </c>
      <c r="C23" s="135">
        <v>34.729730000000004</v>
      </c>
      <c r="D23" s="44"/>
    </row>
    <row r="24" spans="1:854" s="45" customFormat="1" ht="14.4" thickBot="1" x14ac:dyDescent="0.35">
      <c r="A24" s="134" t="s">
        <v>267</v>
      </c>
      <c r="B24" s="137">
        <v>234.216216</v>
      </c>
      <c r="C24" s="137">
        <v>209.783784</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row>
    <row r="25" spans="1:854" s="45" customFormat="1" ht="14.4" thickBot="1" x14ac:dyDescent="0.35">
      <c r="A25" s="138" t="s">
        <v>268</v>
      </c>
      <c r="B25" s="139">
        <v>42987.702705000003</v>
      </c>
      <c r="C25" s="139">
        <v>44030.540541000009</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row>
    <row r="26" spans="1:854" ht="13.8" x14ac:dyDescent="0.3">
      <c r="A26" s="138"/>
      <c r="B26" s="135"/>
      <c r="C26" s="135"/>
    </row>
    <row r="27" spans="1:854" ht="13.8" x14ac:dyDescent="0.3">
      <c r="A27" s="138" t="s">
        <v>269</v>
      </c>
      <c r="B27" s="135"/>
      <c r="C27" s="135"/>
    </row>
    <row r="28" spans="1:854" ht="13.8" x14ac:dyDescent="0.3">
      <c r="A28" s="134" t="s">
        <v>270</v>
      </c>
      <c r="B28" s="135">
        <v>14870.378377999999</v>
      </c>
      <c r="C28" s="135">
        <v>15323.621622000001</v>
      </c>
    </row>
    <row r="29" spans="1:854" ht="13.8" x14ac:dyDescent="0.3">
      <c r="A29" s="134" t="s">
        <v>271</v>
      </c>
      <c r="B29" s="135">
        <v>695.67567599999995</v>
      </c>
      <c r="C29" s="135">
        <v>264.94594599999999</v>
      </c>
    </row>
    <row r="30" spans="1:854" ht="13.8" x14ac:dyDescent="0.3">
      <c r="A30" s="134" t="s">
        <v>272</v>
      </c>
      <c r="B30" s="135">
        <v>97.243243000000007</v>
      </c>
      <c r="C30" s="135">
        <v>88.378377999999998</v>
      </c>
    </row>
    <row r="31" spans="1:854" ht="13.8" x14ac:dyDescent="0.3">
      <c r="A31" s="134" t="s">
        <v>273</v>
      </c>
      <c r="B31" s="135"/>
      <c r="C31" s="135"/>
    </row>
    <row r="32" spans="1:854" ht="13.8" x14ac:dyDescent="0.3">
      <c r="A32" s="134" t="s">
        <v>274</v>
      </c>
      <c r="B32" s="135">
        <v>1541.3243239999999</v>
      </c>
      <c r="C32" s="135">
        <v>1413.6216219999999</v>
      </c>
    </row>
    <row r="33" spans="1:854" ht="13.8" x14ac:dyDescent="0.3">
      <c r="A33" s="134" t="s">
        <v>275</v>
      </c>
      <c r="B33" s="135">
        <v>12536.702703000001</v>
      </c>
      <c r="C33" s="135">
        <v>13353.405405</v>
      </c>
    </row>
    <row r="34" spans="1:854" ht="13.8" x14ac:dyDescent="0.3">
      <c r="A34" s="134" t="s">
        <v>276</v>
      </c>
      <c r="B34" s="135">
        <v>1634.918919</v>
      </c>
      <c r="C34" s="135">
        <v>1212.216216</v>
      </c>
    </row>
    <row r="35" spans="1:854" ht="15.6" x14ac:dyDescent="0.45">
      <c r="A35" s="134" t="s">
        <v>277</v>
      </c>
      <c r="B35" s="136">
        <v>16</v>
      </c>
      <c r="C35" s="136">
        <v>230.32432399999999</v>
      </c>
    </row>
    <row r="36" spans="1:854" ht="13.8" x14ac:dyDescent="0.3">
      <c r="A36" s="134" t="s">
        <v>278</v>
      </c>
      <c r="B36" s="135">
        <v>15728.945946</v>
      </c>
      <c r="C36" s="135">
        <v>16209.567567</v>
      </c>
    </row>
    <row r="37" spans="1:854" ht="13.8" x14ac:dyDescent="0.3">
      <c r="A37" s="134" t="s">
        <v>279</v>
      </c>
      <c r="B37" s="135">
        <v>467.43243200000001</v>
      </c>
      <c r="C37" s="135">
        <v>757.02702699999998</v>
      </c>
    </row>
    <row r="38" spans="1:854" ht="13.8" x14ac:dyDescent="0.3">
      <c r="A38" s="134" t="s">
        <v>280</v>
      </c>
      <c r="B38" s="135">
        <v>4201.0810810000003</v>
      </c>
      <c r="C38" s="135">
        <v>4729.8648649999996</v>
      </c>
    </row>
    <row r="39" spans="1:854" ht="13.8" x14ac:dyDescent="0.3">
      <c r="A39" s="134" t="s">
        <v>281</v>
      </c>
      <c r="B39" s="135">
        <v>296.56756799999999</v>
      </c>
      <c r="C39" s="135">
        <v>248.837838</v>
      </c>
    </row>
    <row r="40" spans="1:854" ht="13.8" x14ac:dyDescent="0.3">
      <c r="A40" s="134" t="s">
        <v>282</v>
      </c>
      <c r="B40" s="135">
        <v>35.918919000000002</v>
      </c>
      <c r="C40" s="135">
        <v>45.918919000000002</v>
      </c>
    </row>
    <row r="41" spans="1:854" ht="13.8" x14ac:dyDescent="0.3">
      <c r="A41" s="134" t="s">
        <v>283</v>
      </c>
      <c r="B41" s="135">
        <v>13.135135</v>
      </c>
      <c r="C41" s="135">
        <v>20.162161999999999</v>
      </c>
    </row>
    <row r="42" spans="1:854" ht="13.8" x14ac:dyDescent="0.3">
      <c r="A42" s="134" t="s">
        <v>284</v>
      </c>
      <c r="B42" s="135">
        <v>4657.1891889999997</v>
      </c>
      <c r="C42" s="135">
        <v>4324.7567570000001</v>
      </c>
    </row>
    <row r="43" spans="1:854" ht="13.8" x14ac:dyDescent="0.3">
      <c r="A43" s="134" t="s">
        <v>285</v>
      </c>
      <c r="B43" s="135">
        <v>172.24324300000001</v>
      </c>
      <c r="C43" s="135">
        <v>189.72972999999999</v>
      </c>
    </row>
    <row r="44" spans="1:854" s="46" customFormat="1" ht="14.4" thickBot="1" x14ac:dyDescent="0.35">
      <c r="A44" s="138" t="s">
        <v>286</v>
      </c>
      <c r="B44" s="140">
        <v>41235.810809999988</v>
      </c>
      <c r="C44" s="140">
        <v>42202.810810999996</v>
      </c>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row>
    <row r="45" spans="1:854" ht="13.8" x14ac:dyDescent="0.3">
      <c r="A45" s="134" t="s">
        <v>287</v>
      </c>
      <c r="B45" s="135">
        <v>1142.72973</v>
      </c>
      <c r="C45" s="135">
        <v>1136.4324320000001</v>
      </c>
    </row>
    <row r="46" spans="1:854" ht="13.8" x14ac:dyDescent="0.3">
      <c r="A46" s="134" t="s">
        <v>288</v>
      </c>
      <c r="B46" s="135">
        <v>513.16216199999997</v>
      </c>
      <c r="C46" s="135">
        <v>572.48648600000001</v>
      </c>
    </row>
    <row r="47" spans="1:854" ht="13.8" x14ac:dyDescent="0.3">
      <c r="A47" s="134" t="s">
        <v>289</v>
      </c>
      <c r="B47" s="135">
        <v>95.945946000000006</v>
      </c>
      <c r="C47" s="135">
        <v>119.027027</v>
      </c>
    </row>
    <row r="48" spans="1:854" s="46" customFormat="1" ht="14.4" thickBot="1" x14ac:dyDescent="0.35">
      <c r="A48" s="138" t="s">
        <v>290</v>
      </c>
      <c r="B48" s="140">
        <v>1751.8378380000001</v>
      </c>
      <c r="C48" s="140">
        <v>1827.9459450000002</v>
      </c>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c r="VQ48" s="37"/>
      <c r="VR48" s="37"/>
      <c r="VS48" s="37"/>
      <c r="VT48" s="37"/>
      <c r="VU48" s="37"/>
      <c r="VV48" s="37"/>
      <c r="VW48" s="37"/>
      <c r="VX48" s="37"/>
      <c r="VY48" s="37"/>
      <c r="VZ48" s="37"/>
      <c r="WA48" s="37"/>
      <c r="WB48" s="37"/>
      <c r="WC48" s="37"/>
      <c r="WD48" s="37"/>
      <c r="WE48" s="37"/>
      <c r="WF48" s="37"/>
      <c r="WG48" s="37"/>
      <c r="WH48" s="37"/>
      <c r="WI48" s="37"/>
      <c r="WJ48" s="37"/>
      <c r="WK48" s="37"/>
      <c r="WL48" s="37"/>
      <c r="WM48" s="37"/>
      <c r="WN48" s="37"/>
      <c r="WO48" s="37"/>
      <c r="WP48" s="37"/>
      <c r="WQ48" s="37"/>
      <c r="WR48" s="37"/>
      <c r="WS48" s="37"/>
      <c r="WT48" s="37"/>
      <c r="WU48" s="37"/>
      <c r="WV48" s="37"/>
      <c r="WW48" s="37"/>
      <c r="WX48" s="37"/>
      <c r="WY48" s="37"/>
      <c r="WZ48" s="37"/>
      <c r="XA48" s="37"/>
      <c r="XB48" s="37"/>
      <c r="XC48" s="37"/>
      <c r="XD48" s="37"/>
      <c r="XE48" s="37"/>
      <c r="XF48" s="37"/>
      <c r="XG48" s="37"/>
      <c r="XH48" s="37"/>
      <c r="XI48" s="37"/>
      <c r="XJ48" s="37"/>
      <c r="XK48" s="37"/>
      <c r="XL48" s="37"/>
      <c r="XM48" s="37"/>
      <c r="XN48" s="37"/>
      <c r="XO48" s="37"/>
      <c r="XP48" s="37"/>
      <c r="XQ48" s="37"/>
      <c r="XR48" s="37"/>
      <c r="XS48" s="37"/>
      <c r="XT48" s="37"/>
      <c r="XU48" s="37"/>
      <c r="XV48" s="37"/>
      <c r="XW48" s="37"/>
      <c r="XX48" s="37"/>
      <c r="XY48" s="37"/>
      <c r="XZ48" s="37"/>
      <c r="YA48" s="37"/>
      <c r="YB48" s="37"/>
      <c r="YC48" s="37"/>
      <c r="YD48" s="37"/>
      <c r="YE48" s="37"/>
      <c r="YF48" s="37"/>
      <c r="YG48" s="37"/>
      <c r="YH48" s="37"/>
      <c r="YI48" s="37"/>
      <c r="YJ48" s="37"/>
      <c r="YK48" s="37"/>
      <c r="YL48" s="37"/>
      <c r="YM48" s="37"/>
      <c r="YN48" s="37"/>
      <c r="YO48" s="37"/>
      <c r="YP48" s="37"/>
      <c r="YQ48" s="37"/>
      <c r="YR48" s="37"/>
      <c r="YS48" s="37"/>
      <c r="YT48" s="37"/>
      <c r="YU48" s="37"/>
      <c r="YV48" s="37"/>
      <c r="YW48" s="37"/>
      <c r="YX48" s="37"/>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X48" s="37"/>
      <c r="ZY48" s="37"/>
      <c r="ZZ48" s="37"/>
      <c r="AAA48" s="37"/>
      <c r="AAB48" s="37"/>
      <c r="AAC48" s="37"/>
      <c r="AAD48" s="37"/>
      <c r="AAE48" s="37"/>
      <c r="AAF48" s="37"/>
      <c r="AAG48" s="37"/>
      <c r="AAH48" s="37"/>
      <c r="AAI48" s="37"/>
      <c r="AAJ48" s="37"/>
      <c r="AAK48" s="37"/>
      <c r="AAL48" s="37"/>
      <c r="AAM48" s="37"/>
      <c r="AAN48" s="37"/>
      <c r="AAO48" s="37"/>
      <c r="AAP48" s="37"/>
      <c r="AAQ48" s="37"/>
      <c r="AAR48" s="37"/>
      <c r="AAS48" s="37"/>
      <c r="AAT48" s="37"/>
      <c r="AAU48" s="37"/>
      <c r="AAV48" s="37"/>
      <c r="AAW48" s="37"/>
      <c r="AAX48" s="37"/>
      <c r="AAY48" s="37"/>
      <c r="AAZ48" s="37"/>
      <c r="ABA48" s="37"/>
      <c r="ABB48" s="37"/>
      <c r="ABC48" s="37"/>
      <c r="ABD48" s="37"/>
      <c r="ABE48" s="37"/>
      <c r="ABF48" s="37"/>
      <c r="ABG48" s="37"/>
      <c r="ABH48" s="37"/>
      <c r="ABI48" s="37"/>
      <c r="ABJ48" s="37"/>
      <c r="ABK48" s="37"/>
      <c r="ABL48" s="37"/>
      <c r="ABM48" s="37"/>
      <c r="ABN48" s="37"/>
      <c r="ABO48" s="37"/>
      <c r="ABP48" s="37"/>
      <c r="ABQ48" s="37"/>
      <c r="ABR48" s="37"/>
      <c r="ABS48" s="37"/>
      <c r="ABT48" s="37"/>
      <c r="ABU48" s="37"/>
      <c r="ABV48" s="37"/>
      <c r="ABW48" s="37"/>
      <c r="ABX48" s="37"/>
      <c r="ABY48" s="37"/>
      <c r="ABZ48" s="37"/>
      <c r="ACA48" s="37"/>
      <c r="ACB48" s="37"/>
      <c r="ACC48" s="37"/>
      <c r="ACD48" s="37"/>
      <c r="ACE48" s="37"/>
      <c r="ACF48" s="37"/>
      <c r="ACG48" s="37"/>
      <c r="ACH48" s="37"/>
      <c r="ACI48" s="37"/>
      <c r="ACJ48" s="37"/>
      <c r="ACK48" s="37"/>
      <c r="ACL48" s="37"/>
      <c r="ACM48" s="37"/>
      <c r="ACN48" s="37"/>
      <c r="ACO48" s="37"/>
      <c r="ACP48" s="37"/>
      <c r="ACQ48" s="37"/>
      <c r="ACR48" s="37"/>
      <c r="ACS48" s="37"/>
      <c r="ACT48" s="37"/>
      <c r="ACU48" s="37"/>
      <c r="ACV48" s="37"/>
      <c r="ACW48" s="37"/>
      <c r="ACX48" s="37"/>
      <c r="ACY48" s="37"/>
      <c r="ACZ48" s="37"/>
      <c r="ADA48" s="37"/>
      <c r="ADB48" s="37"/>
      <c r="ADC48" s="37"/>
      <c r="ADD48" s="37"/>
      <c r="ADE48" s="37"/>
      <c r="ADF48" s="37"/>
      <c r="ADG48" s="37"/>
      <c r="ADH48" s="37"/>
      <c r="ADI48" s="37"/>
      <c r="ADJ48" s="37"/>
      <c r="ADK48" s="37"/>
      <c r="ADL48" s="37"/>
      <c r="ADM48" s="37"/>
      <c r="ADN48" s="37"/>
      <c r="ADO48" s="37"/>
      <c r="ADP48" s="37"/>
      <c r="ADQ48" s="37"/>
      <c r="ADR48" s="37"/>
      <c r="ADS48" s="37"/>
      <c r="ADT48" s="37"/>
      <c r="ADU48" s="37"/>
      <c r="ADV48" s="37"/>
      <c r="ADW48" s="37"/>
      <c r="ADX48" s="37"/>
      <c r="ADY48" s="37"/>
      <c r="ADZ48" s="37"/>
      <c r="AEA48" s="37"/>
      <c r="AEB48" s="37"/>
      <c r="AEC48" s="37"/>
      <c r="AED48" s="37"/>
      <c r="AEE48" s="37"/>
      <c r="AEF48" s="37"/>
      <c r="AEG48" s="37"/>
      <c r="AEH48" s="37"/>
      <c r="AEI48" s="37"/>
      <c r="AEJ48" s="37"/>
      <c r="AEK48" s="37"/>
      <c r="AEL48" s="37"/>
      <c r="AEM48" s="37"/>
      <c r="AEN48" s="37"/>
      <c r="AEO48" s="37"/>
      <c r="AEP48" s="37"/>
      <c r="AEQ48" s="37"/>
      <c r="AER48" s="37"/>
      <c r="AES48" s="37"/>
      <c r="AET48" s="37"/>
      <c r="AEU48" s="37"/>
      <c r="AEV48" s="37"/>
      <c r="AEW48" s="37"/>
      <c r="AEX48" s="37"/>
      <c r="AEY48" s="37"/>
      <c r="AEZ48" s="37"/>
      <c r="AFA48" s="37"/>
      <c r="AFB48" s="37"/>
      <c r="AFC48" s="37"/>
      <c r="AFD48" s="37"/>
      <c r="AFE48" s="37"/>
      <c r="AFF48" s="37"/>
      <c r="AFG48" s="37"/>
      <c r="AFH48" s="37"/>
      <c r="AFI48" s="37"/>
      <c r="AFJ48" s="37"/>
      <c r="AFK48" s="37"/>
      <c r="AFL48" s="37"/>
      <c r="AFM48" s="37"/>
      <c r="AFN48" s="37"/>
      <c r="AFO48" s="37"/>
      <c r="AFP48" s="37"/>
      <c r="AFQ48" s="37"/>
      <c r="AFR48" s="37"/>
      <c r="AFS48" s="37"/>
      <c r="AFT48" s="37"/>
      <c r="AFU48" s="37"/>
      <c r="AFV48" s="37"/>
    </row>
    <row r="49" spans="1:854" s="45" customFormat="1" ht="14.4" thickBot="1" x14ac:dyDescent="0.35">
      <c r="A49" s="138" t="s">
        <v>291</v>
      </c>
      <c r="B49" s="140">
        <v>42987.648647999988</v>
      </c>
      <c r="C49" s="140">
        <v>44030.756755999995</v>
      </c>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c r="WD49" s="42"/>
      <c r="WE49" s="42"/>
      <c r="WF49" s="42"/>
      <c r="WG49" s="42"/>
      <c r="WH49" s="42"/>
      <c r="WI49" s="42"/>
      <c r="WJ49" s="42"/>
      <c r="WK49" s="42"/>
      <c r="WL49" s="42"/>
      <c r="WM49" s="42"/>
      <c r="WN49" s="42"/>
      <c r="WO49" s="42"/>
      <c r="WP49" s="42"/>
      <c r="WQ49" s="42"/>
      <c r="WR49" s="42"/>
      <c r="WS49" s="42"/>
      <c r="WT49" s="42"/>
      <c r="WU49" s="42"/>
      <c r="WV49" s="42"/>
      <c r="WW49" s="42"/>
      <c r="WX49" s="42"/>
      <c r="WY49" s="42"/>
      <c r="WZ49" s="42"/>
      <c r="XA49" s="42"/>
      <c r="XB49" s="42"/>
      <c r="XC49" s="42"/>
      <c r="XD49" s="42"/>
      <c r="XE49" s="42"/>
      <c r="XF49" s="42"/>
      <c r="XG49" s="42"/>
      <c r="XH49" s="42"/>
      <c r="XI49" s="42"/>
      <c r="XJ49" s="42"/>
      <c r="XK49" s="42"/>
      <c r="XL49" s="42"/>
      <c r="XM49" s="42"/>
      <c r="XN49" s="42"/>
      <c r="XO49" s="42"/>
      <c r="XP49" s="42"/>
      <c r="XQ49" s="42"/>
      <c r="XR49" s="42"/>
      <c r="XS49" s="42"/>
      <c r="XT49" s="42"/>
      <c r="XU49" s="42"/>
      <c r="XV49" s="42"/>
      <c r="XW49" s="42"/>
      <c r="XX49" s="42"/>
      <c r="XY49" s="42"/>
      <c r="XZ49" s="42"/>
      <c r="YA49" s="42"/>
      <c r="YB49" s="42"/>
      <c r="YC49" s="42"/>
      <c r="YD49" s="42"/>
      <c r="YE49" s="42"/>
      <c r="YF49" s="42"/>
      <c r="YG49" s="42"/>
      <c r="YH49" s="42"/>
      <c r="YI49" s="42"/>
      <c r="YJ49" s="42"/>
      <c r="YK49" s="42"/>
      <c r="YL49" s="42"/>
      <c r="YM49" s="42"/>
      <c r="YN49" s="42"/>
      <c r="YO49" s="42"/>
      <c r="YP49" s="42"/>
      <c r="YQ49" s="42"/>
      <c r="YR49" s="42"/>
      <c r="YS49" s="42"/>
      <c r="YT49" s="42"/>
      <c r="YU49" s="42"/>
      <c r="YV49" s="42"/>
      <c r="YW49" s="42"/>
      <c r="YX49" s="42"/>
      <c r="YY49" s="42"/>
      <c r="YZ49" s="42"/>
      <c r="ZA49" s="42"/>
      <c r="ZB49" s="42"/>
      <c r="ZC49" s="42"/>
      <c r="ZD49" s="42"/>
      <c r="ZE49" s="42"/>
      <c r="ZF49" s="42"/>
      <c r="ZG49" s="42"/>
      <c r="ZH49" s="42"/>
      <c r="ZI49" s="42"/>
      <c r="ZJ49" s="42"/>
      <c r="ZK49" s="42"/>
      <c r="ZL49" s="42"/>
      <c r="ZM49" s="42"/>
      <c r="ZN49" s="42"/>
      <c r="ZO49" s="42"/>
      <c r="ZP49" s="42"/>
      <c r="ZQ49" s="42"/>
      <c r="ZR49" s="42"/>
      <c r="ZS49" s="42"/>
      <c r="ZT49" s="42"/>
      <c r="ZU49" s="42"/>
      <c r="ZV49" s="42"/>
      <c r="ZW49" s="42"/>
      <c r="ZX49" s="42"/>
      <c r="ZY49" s="42"/>
      <c r="ZZ49" s="42"/>
      <c r="AAA49" s="42"/>
      <c r="AAB49" s="42"/>
      <c r="AAC49" s="42"/>
      <c r="AAD49" s="42"/>
      <c r="AAE49" s="42"/>
      <c r="AAF49" s="42"/>
      <c r="AAG49" s="42"/>
      <c r="AAH49" s="42"/>
      <c r="AAI49" s="42"/>
      <c r="AAJ49" s="42"/>
      <c r="AAK49" s="42"/>
      <c r="AAL49" s="42"/>
      <c r="AAM49" s="42"/>
      <c r="AAN49" s="42"/>
      <c r="AAO49" s="42"/>
      <c r="AAP49" s="42"/>
      <c r="AAQ49" s="42"/>
      <c r="AAR49" s="42"/>
      <c r="AAS49" s="42"/>
      <c r="AAT49" s="42"/>
      <c r="AAU49" s="42"/>
      <c r="AAV49" s="42"/>
      <c r="AAW49" s="42"/>
      <c r="AAX49" s="42"/>
      <c r="AAY49" s="42"/>
      <c r="AAZ49" s="42"/>
      <c r="ABA49" s="42"/>
      <c r="ABB49" s="42"/>
      <c r="ABC49" s="42"/>
      <c r="ABD49" s="42"/>
      <c r="ABE49" s="42"/>
      <c r="ABF49" s="42"/>
      <c r="ABG49" s="42"/>
      <c r="ABH49" s="42"/>
      <c r="ABI49" s="42"/>
      <c r="ABJ49" s="42"/>
      <c r="ABK49" s="42"/>
      <c r="ABL49" s="42"/>
      <c r="ABM49" s="42"/>
      <c r="ABN49" s="42"/>
      <c r="ABO49" s="42"/>
      <c r="ABP49" s="42"/>
      <c r="ABQ49" s="42"/>
      <c r="ABR49" s="42"/>
      <c r="ABS49" s="42"/>
      <c r="ABT49" s="42"/>
      <c r="ABU49" s="42"/>
      <c r="ABV49" s="42"/>
      <c r="ABW49" s="42"/>
      <c r="ABX49" s="42"/>
      <c r="ABY49" s="42"/>
      <c r="ABZ49" s="42"/>
      <c r="ACA49" s="42"/>
      <c r="ACB49" s="42"/>
      <c r="ACC49" s="42"/>
      <c r="ACD49" s="42"/>
      <c r="ACE49" s="42"/>
      <c r="ACF49" s="42"/>
      <c r="ACG49" s="42"/>
      <c r="ACH49" s="42"/>
      <c r="ACI49" s="42"/>
      <c r="ACJ49" s="42"/>
      <c r="ACK49" s="42"/>
      <c r="ACL49" s="42"/>
      <c r="ACM49" s="42"/>
      <c r="ACN49" s="42"/>
      <c r="ACO49" s="42"/>
      <c r="ACP49" s="42"/>
      <c r="ACQ49" s="42"/>
      <c r="ACR49" s="42"/>
      <c r="ACS49" s="42"/>
      <c r="ACT49" s="42"/>
      <c r="ACU49" s="42"/>
      <c r="ACV49" s="42"/>
      <c r="ACW49" s="42"/>
      <c r="ACX49" s="42"/>
      <c r="ACY49" s="42"/>
      <c r="ACZ49" s="42"/>
      <c r="ADA49" s="42"/>
      <c r="ADB49" s="42"/>
      <c r="ADC49" s="42"/>
      <c r="ADD49" s="42"/>
      <c r="ADE49" s="42"/>
      <c r="ADF49" s="42"/>
      <c r="ADG49" s="42"/>
      <c r="ADH49" s="42"/>
      <c r="ADI49" s="42"/>
      <c r="ADJ49" s="42"/>
      <c r="ADK49" s="42"/>
      <c r="ADL49" s="42"/>
      <c r="ADM49" s="42"/>
      <c r="ADN49" s="42"/>
      <c r="ADO49" s="42"/>
      <c r="ADP49" s="42"/>
      <c r="ADQ49" s="42"/>
      <c r="ADR49" s="42"/>
      <c r="ADS49" s="42"/>
      <c r="ADT49" s="42"/>
      <c r="ADU49" s="42"/>
      <c r="ADV49" s="42"/>
      <c r="ADW49" s="42"/>
      <c r="ADX49" s="42"/>
      <c r="ADY49" s="42"/>
      <c r="ADZ49" s="42"/>
      <c r="AEA49" s="42"/>
      <c r="AEB49" s="42"/>
      <c r="AEC49" s="42"/>
      <c r="AED49" s="42"/>
      <c r="AEE49" s="42"/>
      <c r="AEF49" s="42"/>
      <c r="AEG49" s="42"/>
      <c r="AEH49" s="42"/>
      <c r="AEI49" s="42"/>
      <c r="AEJ49" s="42"/>
      <c r="AEK49" s="42"/>
      <c r="AEL49" s="42"/>
      <c r="AEM49" s="42"/>
      <c r="AEN49" s="42"/>
      <c r="AEO49" s="42"/>
      <c r="AEP49" s="42"/>
      <c r="AEQ49" s="42"/>
      <c r="AER49" s="42"/>
      <c r="AES49" s="42"/>
      <c r="AET49" s="42"/>
      <c r="AEU49" s="42"/>
      <c r="AEV49" s="42"/>
      <c r="AEW49" s="42"/>
      <c r="AEX49" s="42"/>
      <c r="AEY49" s="42"/>
      <c r="AEZ49" s="42"/>
      <c r="AFA49" s="42"/>
      <c r="AFB49" s="42"/>
      <c r="AFC49" s="42"/>
      <c r="AFD49" s="42"/>
      <c r="AFE49" s="42"/>
      <c r="AFF49" s="42"/>
      <c r="AFG49" s="42"/>
      <c r="AFH49" s="42"/>
      <c r="AFI49" s="42"/>
      <c r="AFJ49" s="42"/>
      <c r="AFK49" s="42"/>
      <c r="AFL49" s="42"/>
      <c r="AFM49" s="42"/>
      <c r="AFN49" s="42"/>
      <c r="AFO49" s="42"/>
      <c r="AFP49" s="42"/>
      <c r="AFQ49" s="42"/>
      <c r="AFR49" s="42"/>
      <c r="AFS49" s="42"/>
      <c r="AFT49" s="42"/>
      <c r="AFU49" s="42"/>
      <c r="AFV49" s="42"/>
    </row>
    <row r="61" spans="1:854" x14ac:dyDescent="0.25">
      <c r="A61" s="47"/>
    </row>
  </sheetData>
  <mergeCells count="3">
    <mergeCell ref="A2:C2"/>
    <mergeCell ref="A3:C3"/>
    <mergeCell ref="A4:C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B1:N32"/>
  <sheetViews>
    <sheetView workbookViewId="0">
      <selection activeCell="N1" sqref="N1"/>
    </sheetView>
  </sheetViews>
  <sheetFormatPr defaultRowHeight="14.4" x14ac:dyDescent="0.3"/>
  <cols>
    <col min="1" max="1" width="8.88671875" style="240"/>
    <col min="2" max="2" width="10.21875" style="240" customWidth="1"/>
    <col min="3" max="3" width="10.77734375" style="240" customWidth="1"/>
    <col min="4" max="4" width="12.21875" style="240" customWidth="1"/>
    <col min="5" max="6" width="10.77734375" style="240" customWidth="1"/>
    <col min="7" max="8" width="15.77734375" style="240" customWidth="1"/>
    <col min="9" max="9" width="22" style="240" customWidth="1"/>
    <col min="10" max="13" width="8.88671875" style="240"/>
    <col min="14" max="14" width="10.109375" style="240" bestFit="1" customWidth="1"/>
    <col min="15" max="16384" width="8.88671875" style="240"/>
  </cols>
  <sheetData>
    <row r="1" spans="2:14" x14ac:dyDescent="0.3">
      <c r="B1" s="399" t="s">
        <v>382</v>
      </c>
      <c r="C1" s="399"/>
      <c r="D1" s="399"/>
      <c r="E1" s="399"/>
      <c r="F1" s="399"/>
      <c r="G1" s="399"/>
      <c r="H1" s="399"/>
      <c r="I1" s="399"/>
      <c r="N1" s="278" t="str">
        <f>HYPERLINK("#'Navigation'!A1","Navigation")</f>
        <v>Navigation</v>
      </c>
    </row>
    <row r="2" spans="2:14" x14ac:dyDescent="0.3">
      <c r="B2" s="393" t="s">
        <v>389</v>
      </c>
      <c r="C2" s="394"/>
      <c r="D2" s="394"/>
      <c r="E2" s="394"/>
      <c r="F2" s="394"/>
      <c r="G2" s="394"/>
      <c r="H2" s="394"/>
      <c r="I2" s="395"/>
    </row>
    <row r="3" spans="2:14" x14ac:dyDescent="0.3">
      <c r="B3" s="194"/>
      <c r="C3" s="242" t="s">
        <v>390</v>
      </c>
      <c r="D3" s="243" t="s">
        <v>391</v>
      </c>
      <c r="E3" s="242"/>
      <c r="F3" s="243"/>
      <c r="G3" s="242"/>
      <c r="H3" s="243"/>
      <c r="I3" s="242" t="s">
        <v>392</v>
      </c>
    </row>
    <row r="4" spans="2:14" x14ac:dyDescent="0.3">
      <c r="B4" s="205"/>
      <c r="C4" s="244" t="s">
        <v>393</v>
      </c>
      <c r="D4" s="245" t="s">
        <v>394</v>
      </c>
      <c r="E4" s="244" t="s">
        <v>395</v>
      </c>
      <c r="F4" s="245" t="s">
        <v>396</v>
      </c>
      <c r="G4" s="244" t="s">
        <v>397</v>
      </c>
      <c r="H4" s="245" t="s">
        <v>398</v>
      </c>
      <c r="I4" s="244" t="s">
        <v>399</v>
      </c>
    </row>
    <row r="5" spans="2:14" x14ac:dyDescent="0.3">
      <c r="B5" s="194" t="s">
        <v>400</v>
      </c>
      <c r="C5" s="246">
        <v>20.72</v>
      </c>
      <c r="D5" s="247">
        <v>20.04</v>
      </c>
      <c r="E5" s="206">
        <v>26.83</v>
      </c>
      <c r="F5" s="247">
        <v>29.3</v>
      </c>
      <c r="G5" s="246">
        <v>21.45</v>
      </c>
      <c r="H5" s="247">
        <v>9.9</v>
      </c>
      <c r="I5" s="246">
        <v>28.17</v>
      </c>
    </row>
    <row r="6" spans="2:14" x14ac:dyDescent="0.3">
      <c r="B6" s="205" t="s">
        <v>401</v>
      </c>
      <c r="C6" s="248">
        <v>5.4</v>
      </c>
      <c r="D6" s="249">
        <v>5.05</v>
      </c>
      <c r="E6" s="6">
        <v>10.92</v>
      </c>
      <c r="F6" s="249">
        <v>13.81</v>
      </c>
      <c r="G6" s="248">
        <v>13.53</v>
      </c>
      <c r="H6" s="249">
        <v>4.53</v>
      </c>
      <c r="I6" s="248">
        <v>9.9499999999999993</v>
      </c>
    </row>
    <row r="7" spans="2:14" x14ac:dyDescent="0.3">
      <c r="B7" s="194"/>
      <c r="C7" s="192"/>
      <c r="D7" s="192"/>
      <c r="E7" s="192"/>
      <c r="F7" s="192"/>
      <c r="G7" s="192"/>
      <c r="H7" s="192"/>
      <c r="I7" s="193"/>
    </row>
    <row r="8" spans="2:14" x14ac:dyDescent="0.3">
      <c r="B8" s="396" t="s">
        <v>402</v>
      </c>
      <c r="C8" s="397"/>
      <c r="D8" s="397"/>
      <c r="E8" s="397"/>
      <c r="F8" s="397"/>
      <c r="G8" s="397"/>
      <c r="H8" s="397"/>
      <c r="I8" s="398"/>
    </row>
    <row r="9" spans="2:14" x14ac:dyDescent="0.3">
      <c r="B9" s="194"/>
      <c r="C9" s="242" t="s">
        <v>390</v>
      </c>
      <c r="D9" s="243" t="s">
        <v>391</v>
      </c>
      <c r="E9" s="242"/>
      <c r="F9" s="243"/>
      <c r="G9" s="242"/>
      <c r="H9" s="243"/>
      <c r="I9" s="242" t="s">
        <v>392</v>
      </c>
    </row>
    <row r="10" spans="2:14" x14ac:dyDescent="0.3">
      <c r="B10" s="205" t="s">
        <v>403</v>
      </c>
      <c r="C10" s="244" t="s">
        <v>393</v>
      </c>
      <c r="D10" s="245" t="s">
        <v>394</v>
      </c>
      <c r="E10" s="244" t="s">
        <v>395</v>
      </c>
      <c r="F10" s="245" t="s">
        <v>396</v>
      </c>
      <c r="G10" s="244" t="s">
        <v>397</v>
      </c>
      <c r="H10" s="245" t="s">
        <v>398</v>
      </c>
      <c r="I10" s="244" t="s">
        <v>399</v>
      </c>
    </row>
    <row r="11" spans="2:14" x14ac:dyDescent="0.3">
      <c r="B11" s="250" t="s">
        <v>404</v>
      </c>
      <c r="C11" s="246">
        <v>-14.07</v>
      </c>
      <c r="D11" s="247">
        <v>-14.98</v>
      </c>
      <c r="E11" s="246">
        <v>-27.62</v>
      </c>
      <c r="F11" s="247">
        <v>-32.200000000000003</v>
      </c>
      <c r="G11" s="246">
        <v>-34.42</v>
      </c>
      <c r="H11" s="247">
        <v>-18.170000000000002</v>
      </c>
      <c r="I11" s="246">
        <v>-21.57</v>
      </c>
    </row>
    <row r="12" spans="2:14" x14ac:dyDescent="0.3">
      <c r="B12" s="251">
        <v>0.05</v>
      </c>
      <c r="C12" s="246">
        <v>-10.199999999999999</v>
      </c>
      <c r="D12" s="247">
        <v>-8.18</v>
      </c>
      <c r="E12" s="246">
        <v>-18.32</v>
      </c>
      <c r="F12" s="247">
        <v>-27.44</v>
      </c>
      <c r="G12" s="246">
        <v>-23.47</v>
      </c>
      <c r="H12" s="247">
        <v>-7.45</v>
      </c>
      <c r="I12" s="246">
        <v>-16.66</v>
      </c>
    </row>
    <row r="13" spans="2:14" x14ac:dyDescent="0.3">
      <c r="B13" s="252">
        <v>0.1</v>
      </c>
      <c r="C13" s="246">
        <v>-6.6</v>
      </c>
      <c r="D13" s="247">
        <v>-5.86</v>
      </c>
      <c r="E13" s="246">
        <v>-12.83</v>
      </c>
      <c r="F13" s="247">
        <v>-18.22</v>
      </c>
      <c r="G13" s="246">
        <v>-18.079999999999998</v>
      </c>
      <c r="H13" s="247">
        <v>-5.17</v>
      </c>
      <c r="I13" s="246">
        <v>-11.8</v>
      </c>
    </row>
    <row r="14" spans="2:14" x14ac:dyDescent="0.3">
      <c r="B14" s="252">
        <v>0.15000000000000002</v>
      </c>
      <c r="C14" s="246">
        <v>-5.68</v>
      </c>
      <c r="D14" s="247">
        <v>-4.45</v>
      </c>
      <c r="E14" s="246">
        <v>-10.41</v>
      </c>
      <c r="F14" s="247">
        <v>-13.88</v>
      </c>
      <c r="G14" s="246">
        <v>-12.93</v>
      </c>
      <c r="H14" s="247">
        <v>-4.58</v>
      </c>
      <c r="I14" s="246">
        <v>-10.11</v>
      </c>
    </row>
    <row r="15" spans="2:14" x14ac:dyDescent="0.3">
      <c r="B15" s="252">
        <v>0.2</v>
      </c>
      <c r="C15" s="246">
        <v>-4.93</v>
      </c>
      <c r="D15" s="247">
        <v>-3.89</v>
      </c>
      <c r="E15" s="246">
        <v>-8.24</v>
      </c>
      <c r="F15" s="247">
        <v>-12.16</v>
      </c>
      <c r="G15" s="246">
        <v>-9.32</v>
      </c>
      <c r="H15" s="247">
        <v>-3.81</v>
      </c>
      <c r="I15" s="246">
        <v>-7.96</v>
      </c>
    </row>
    <row r="16" spans="2:14" x14ac:dyDescent="0.3">
      <c r="B16" s="252">
        <v>0.25</v>
      </c>
      <c r="C16" s="246">
        <v>-3.63</v>
      </c>
      <c r="D16" s="247">
        <v>-3.29</v>
      </c>
      <c r="E16" s="246">
        <v>-7.12</v>
      </c>
      <c r="F16" s="247">
        <v>-8.23</v>
      </c>
      <c r="G16" s="246">
        <v>-8.17</v>
      </c>
      <c r="H16" s="247">
        <v>-2.46</v>
      </c>
      <c r="I16" s="246">
        <v>-6.16</v>
      </c>
    </row>
    <row r="17" spans="2:9" x14ac:dyDescent="0.3">
      <c r="B17" s="252">
        <v>0.3</v>
      </c>
      <c r="C17" s="246">
        <v>-2.57</v>
      </c>
      <c r="D17" s="247">
        <v>-2.5</v>
      </c>
      <c r="E17" s="246">
        <v>-5.6</v>
      </c>
      <c r="F17" s="247">
        <v>-7.2</v>
      </c>
      <c r="G17" s="246">
        <v>-6.22</v>
      </c>
      <c r="H17" s="247">
        <v>-1.99</v>
      </c>
      <c r="I17" s="246">
        <v>-4.49</v>
      </c>
    </row>
    <row r="18" spans="2:9" x14ac:dyDescent="0.3">
      <c r="B18" s="252">
        <v>0.35</v>
      </c>
      <c r="C18" s="246">
        <v>-2</v>
      </c>
      <c r="D18" s="247">
        <v>-1.7</v>
      </c>
      <c r="E18" s="246">
        <v>-4.62</v>
      </c>
      <c r="F18" s="247">
        <v>-4.5199999999999996</v>
      </c>
      <c r="G18" s="246">
        <v>-4.49</v>
      </c>
      <c r="H18" s="247">
        <v>-1.1499999999999999</v>
      </c>
      <c r="I18" s="246">
        <v>-2.75</v>
      </c>
    </row>
    <row r="19" spans="2:9" x14ac:dyDescent="0.3">
      <c r="B19" s="252">
        <v>0.39999999999999997</v>
      </c>
      <c r="C19" s="246">
        <v>-1.5</v>
      </c>
      <c r="D19" s="247">
        <v>-1.38</v>
      </c>
      <c r="E19" s="246">
        <v>-2.2599999999999998</v>
      </c>
      <c r="F19" s="247">
        <v>-2.09</v>
      </c>
      <c r="G19" s="246">
        <v>-3.84</v>
      </c>
      <c r="H19" s="247">
        <v>-0.76</v>
      </c>
      <c r="I19" s="246">
        <v>-1.89</v>
      </c>
    </row>
    <row r="20" spans="2:9" x14ac:dyDescent="0.3">
      <c r="B20" s="252">
        <v>0.44999999999999996</v>
      </c>
      <c r="C20" s="246">
        <v>-0.63</v>
      </c>
      <c r="D20" s="247">
        <v>-0.49</v>
      </c>
      <c r="E20" s="246">
        <v>-1.27</v>
      </c>
      <c r="F20" s="247">
        <v>-0.18</v>
      </c>
      <c r="G20" s="246">
        <v>-1.77</v>
      </c>
      <c r="H20" s="247">
        <v>-0.09</v>
      </c>
      <c r="I20" s="246">
        <v>-1</v>
      </c>
    </row>
    <row r="21" spans="2:9" x14ac:dyDescent="0.3">
      <c r="B21" s="252">
        <v>0.49999999999999994</v>
      </c>
      <c r="C21" s="246">
        <v>-0.09</v>
      </c>
      <c r="D21" s="247">
        <v>0.05</v>
      </c>
      <c r="E21" s="246">
        <v>-0.54</v>
      </c>
      <c r="F21" s="247">
        <v>1.86</v>
      </c>
      <c r="G21" s="246">
        <v>-0.68</v>
      </c>
      <c r="H21" s="247">
        <v>0.36</v>
      </c>
      <c r="I21" s="246">
        <v>-0.4</v>
      </c>
    </row>
    <row r="22" spans="2:9" x14ac:dyDescent="0.3">
      <c r="B22" s="252">
        <v>0.54999999999999993</v>
      </c>
      <c r="C22" s="246">
        <v>0.91</v>
      </c>
      <c r="D22" s="247">
        <v>0.41</v>
      </c>
      <c r="E22" s="246">
        <v>0.16</v>
      </c>
      <c r="F22" s="247">
        <v>3.29</v>
      </c>
      <c r="G22" s="246">
        <v>0.44</v>
      </c>
      <c r="H22" s="247">
        <v>0.69</v>
      </c>
      <c r="I22" s="246">
        <v>0.81</v>
      </c>
    </row>
    <row r="23" spans="2:9" x14ac:dyDescent="0.3">
      <c r="B23" s="252">
        <v>0.6</v>
      </c>
      <c r="C23" s="246">
        <v>1.7</v>
      </c>
      <c r="D23" s="247">
        <v>1.1000000000000001</v>
      </c>
      <c r="E23" s="246">
        <v>1.42</v>
      </c>
      <c r="F23" s="247">
        <v>4.7</v>
      </c>
      <c r="G23" s="246">
        <v>3.64</v>
      </c>
      <c r="H23" s="247">
        <v>1.27</v>
      </c>
      <c r="I23" s="246">
        <v>1.93</v>
      </c>
    </row>
    <row r="24" spans="2:9" x14ac:dyDescent="0.3">
      <c r="B24" s="252">
        <v>0.65</v>
      </c>
      <c r="C24" s="246">
        <v>2.34</v>
      </c>
      <c r="D24" s="247">
        <v>1.4</v>
      </c>
      <c r="E24" s="246">
        <v>3.93</v>
      </c>
      <c r="F24" s="247">
        <v>6.08</v>
      </c>
      <c r="G24" s="246">
        <v>5.56</v>
      </c>
      <c r="H24" s="247">
        <v>1.62</v>
      </c>
      <c r="I24" s="246">
        <v>2.48</v>
      </c>
    </row>
    <row r="25" spans="2:9" x14ac:dyDescent="0.3">
      <c r="B25" s="252">
        <v>0.70000000000000007</v>
      </c>
      <c r="C25" s="246">
        <v>3.27</v>
      </c>
      <c r="D25" s="247">
        <v>2.71</v>
      </c>
      <c r="E25" s="246">
        <v>5.66</v>
      </c>
      <c r="F25" s="247">
        <v>7.22</v>
      </c>
      <c r="G25" s="246">
        <v>7.49</v>
      </c>
      <c r="H25" s="247">
        <v>2.14</v>
      </c>
      <c r="I25" s="246">
        <v>3.26</v>
      </c>
    </row>
    <row r="26" spans="2:9" x14ac:dyDescent="0.3">
      <c r="B26" s="252">
        <v>0.75000000000000011</v>
      </c>
      <c r="C26" s="246">
        <v>4.17</v>
      </c>
      <c r="D26" s="247">
        <v>3.61</v>
      </c>
      <c r="E26" s="246">
        <v>8.06</v>
      </c>
      <c r="F26" s="247">
        <v>9.3699999999999992</v>
      </c>
      <c r="G26" s="246">
        <v>9.6199999999999992</v>
      </c>
      <c r="H26" s="247">
        <v>2.6</v>
      </c>
      <c r="I26" s="246">
        <v>4.82</v>
      </c>
    </row>
    <row r="27" spans="2:9" x14ac:dyDescent="0.3">
      <c r="B27" s="252">
        <v>0.80000000000000016</v>
      </c>
      <c r="C27" s="246">
        <v>5.3</v>
      </c>
      <c r="D27" s="247">
        <v>4.26</v>
      </c>
      <c r="E27" s="246">
        <v>9.75</v>
      </c>
      <c r="F27" s="247">
        <v>11.1</v>
      </c>
      <c r="G27" s="246">
        <v>10.79</v>
      </c>
      <c r="H27" s="247">
        <v>3.08</v>
      </c>
      <c r="I27" s="246">
        <v>6.75</v>
      </c>
    </row>
    <row r="28" spans="2:9" x14ac:dyDescent="0.3">
      <c r="B28" s="252">
        <v>0.8500000000000002</v>
      </c>
      <c r="C28" s="246">
        <v>5.81</v>
      </c>
      <c r="D28" s="247">
        <v>5.57</v>
      </c>
      <c r="E28" s="246">
        <v>11.49</v>
      </c>
      <c r="F28" s="247">
        <v>12.56</v>
      </c>
      <c r="G28" s="246">
        <v>14.64</v>
      </c>
      <c r="H28" s="247">
        <v>3.79</v>
      </c>
      <c r="I28" s="246">
        <v>10.039999999999999</v>
      </c>
    </row>
    <row r="29" spans="2:9" x14ac:dyDescent="0.3">
      <c r="B29" s="252">
        <v>0.90000000000000024</v>
      </c>
      <c r="C29" s="246">
        <v>6.91</v>
      </c>
      <c r="D29" s="247">
        <v>6.72</v>
      </c>
      <c r="E29" s="246">
        <v>13.83</v>
      </c>
      <c r="F29" s="247">
        <v>14.7</v>
      </c>
      <c r="G29" s="246">
        <v>17.66</v>
      </c>
      <c r="H29" s="247">
        <v>5.21</v>
      </c>
      <c r="I29" s="246">
        <v>12.34</v>
      </c>
    </row>
    <row r="30" spans="2:9" x14ac:dyDescent="0.3">
      <c r="B30" s="252">
        <v>0.95000000000000029</v>
      </c>
      <c r="C30" s="246">
        <v>8.23</v>
      </c>
      <c r="D30" s="247">
        <v>7.43</v>
      </c>
      <c r="E30" s="246">
        <v>16.43</v>
      </c>
      <c r="F30" s="247">
        <v>22.91</v>
      </c>
      <c r="G30" s="246">
        <v>21.76</v>
      </c>
      <c r="H30" s="247">
        <v>7</v>
      </c>
      <c r="I30" s="246">
        <v>15.28</v>
      </c>
    </row>
    <row r="31" spans="2:9" x14ac:dyDescent="0.3">
      <c r="B31" s="253" t="s">
        <v>405</v>
      </c>
      <c r="C31" s="248">
        <v>12.05</v>
      </c>
      <c r="D31" s="249">
        <v>11.88</v>
      </c>
      <c r="E31" s="248">
        <v>28.55</v>
      </c>
      <c r="F31" s="249">
        <v>31.8</v>
      </c>
      <c r="G31" s="248">
        <v>34.29</v>
      </c>
      <c r="H31" s="249">
        <v>11.75</v>
      </c>
      <c r="I31" s="248">
        <v>32.450000000000003</v>
      </c>
    </row>
    <row r="32" spans="2:9" x14ac:dyDescent="0.3">
      <c r="B32" s="254"/>
    </row>
  </sheetData>
  <mergeCells count="3">
    <mergeCell ref="B2:I2"/>
    <mergeCell ref="B8:I8"/>
    <mergeCell ref="B1:I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N174"/>
  <sheetViews>
    <sheetView workbookViewId="0">
      <selection activeCell="N1" sqref="N1"/>
    </sheetView>
  </sheetViews>
  <sheetFormatPr defaultRowHeight="14.4" x14ac:dyDescent="0.3"/>
  <cols>
    <col min="1" max="1" width="31.109375" style="141" customWidth="1"/>
    <col min="2" max="7" width="10.88671875" style="141" customWidth="1"/>
    <col min="8" max="13" width="8.88671875" style="63"/>
    <col min="14" max="14" width="10.109375" style="63" bestFit="1" customWidth="1"/>
    <col min="15" max="16384" width="8.88671875" style="63"/>
  </cols>
  <sheetData>
    <row r="1" spans="1:14" s="83" customFormat="1" x14ac:dyDescent="0.3">
      <c r="A1" s="400" t="s">
        <v>382</v>
      </c>
      <c r="B1" s="400"/>
      <c r="C1" s="400"/>
      <c r="D1" s="400"/>
      <c r="E1" s="400"/>
      <c r="F1" s="400"/>
      <c r="G1" s="400"/>
      <c r="N1" s="278" t="str">
        <f>HYPERLINK("#'Navigation'!A1","Navigation")</f>
        <v>Navigation</v>
      </c>
    </row>
    <row r="2" spans="1:14" x14ac:dyDescent="0.3">
      <c r="A2" s="400" t="s">
        <v>105</v>
      </c>
      <c r="B2" s="400"/>
      <c r="C2" s="400"/>
      <c r="D2" s="400"/>
      <c r="E2" s="400"/>
      <c r="F2" s="400"/>
      <c r="G2" s="400"/>
    </row>
    <row r="4" spans="1:14" x14ac:dyDescent="0.3">
      <c r="A4" s="400" t="s">
        <v>369</v>
      </c>
      <c r="B4" s="400"/>
      <c r="C4" s="400"/>
      <c r="D4" s="400"/>
      <c r="E4" s="400"/>
      <c r="F4" s="400"/>
      <c r="G4" s="400"/>
    </row>
    <row r="5" spans="1:14" x14ac:dyDescent="0.3">
      <c r="A5" s="142"/>
      <c r="B5" s="142"/>
      <c r="C5" s="142"/>
      <c r="D5" s="142"/>
      <c r="E5" s="142"/>
      <c r="F5" s="142"/>
      <c r="G5" s="142"/>
    </row>
    <row r="6" spans="1:14" x14ac:dyDescent="0.3">
      <c r="A6" s="143" t="s">
        <v>370</v>
      </c>
    </row>
    <row r="8" spans="1:14" ht="17.399999999999999" x14ac:dyDescent="0.35">
      <c r="A8" s="144" t="s">
        <v>0</v>
      </c>
      <c r="B8" s="138">
        <v>2018</v>
      </c>
      <c r="C8" s="138">
        <v>2019</v>
      </c>
      <c r="D8" s="138">
        <v>2020</v>
      </c>
      <c r="E8" s="138">
        <v>2021</v>
      </c>
      <c r="F8" s="138">
        <v>2022</v>
      </c>
      <c r="G8" s="138">
        <v>2023</v>
      </c>
    </row>
    <row r="9" spans="1:14" x14ac:dyDescent="0.3">
      <c r="A9" s="145" t="s">
        <v>292</v>
      </c>
      <c r="B9" s="146"/>
      <c r="C9" s="146"/>
      <c r="D9" s="146"/>
      <c r="E9" s="146"/>
      <c r="F9" s="146"/>
      <c r="G9" s="146"/>
    </row>
    <row r="10" spans="1:14" x14ac:dyDescent="0.3">
      <c r="A10" s="148" t="s">
        <v>293</v>
      </c>
      <c r="B10" s="146">
        <v>784780</v>
      </c>
      <c r="C10" s="146">
        <v>911720</v>
      </c>
      <c r="D10" s="146">
        <v>1077880</v>
      </c>
      <c r="E10" s="146">
        <v>1289710</v>
      </c>
      <c r="F10" s="146">
        <v>1594260</v>
      </c>
      <c r="G10" s="146">
        <v>2090450</v>
      </c>
    </row>
    <row r="11" spans="1:14" x14ac:dyDescent="0.3">
      <c r="A11" s="148" t="s">
        <v>294</v>
      </c>
      <c r="B11" s="146">
        <v>222890</v>
      </c>
      <c r="C11" s="146">
        <v>255630</v>
      </c>
      <c r="D11" s="146">
        <v>293230</v>
      </c>
      <c r="E11" s="146">
        <v>329160</v>
      </c>
      <c r="F11" s="146">
        <v>365520</v>
      </c>
      <c r="G11" s="146">
        <v>401560</v>
      </c>
    </row>
    <row r="12" spans="1:14" x14ac:dyDescent="0.3">
      <c r="A12" s="149" t="s">
        <v>295</v>
      </c>
      <c r="B12" s="150">
        <v>1007670</v>
      </c>
      <c r="C12" s="150">
        <v>1167350</v>
      </c>
      <c r="D12" s="150">
        <v>1371110</v>
      </c>
      <c r="E12" s="150">
        <v>1618870</v>
      </c>
      <c r="F12" s="150">
        <v>1959780</v>
      </c>
      <c r="G12" s="150">
        <v>2492010</v>
      </c>
    </row>
    <row r="13" spans="1:14" x14ac:dyDescent="0.3">
      <c r="A13" s="148" t="s">
        <v>296</v>
      </c>
      <c r="B13" s="146">
        <v>597270</v>
      </c>
      <c r="C13" s="146">
        <v>595330</v>
      </c>
      <c r="D13" s="146">
        <v>606450</v>
      </c>
      <c r="E13" s="146">
        <v>624430</v>
      </c>
      <c r="F13" s="146">
        <v>647770</v>
      </c>
      <c r="G13" s="146">
        <v>685240</v>
      </c>
    </row>
    <row r="14" spans="1:14" x14ac:dyDescent="0.3">
      <c r="A14" s="151" t="s">
        <v>371</v>
      </c>
      <c r="B14" s="146">
        <v>42050</v>
      </c>
      <c r="C14" s="146">
        <v>51360</v>
      </c>
      <c r="D14" s="146">
        <v>61150</v>
      </c>
      <c r="E14" s="146">
        <v>73190</v>
      </c>
      <c r="F14" s="146">
        <v>85850</v>
      </c>
      <c r="G14" s="146">
        <v>103940</v>
      </c>
    </row>
    <row r="15" spans="1:14" x14ac:dyDescent="0.3">
      <c r="A15" s="145" t="s">
        <v>297</v>
      </c>
      <c r="B15" s="150">
        <v>1646990</v>
      </c>
      <c r="C15" s="150">
        <v>1814040</v>
      </c>
      <c r="D15" s="150">
        <v>2038710</v>
      </c>
      <c r="E15" s="150">
        <v>2316490</v>
      </c>
      <c r="F15" s="150">
        <v>2693400</v>
      </c>
      <c r="G15" s="150">
        <v>3281190</v>
      </c>
    </row>
    <row r="16" spans="1:14" x14ac:dyDescent="0.3">
      <c r="A16" s="134"/>
      <c r="B16" s="146"/>
      <c r="C16" s="146"/>
      <c r="D16" s="146"/>
      <c r="E16" s="146"/>
      <c r="F16" s="146"/>
      <c r="G16" s="146"/>
    </row>
    <row r="17" spans="1:7" x14ac:dyDescent="0.3">
      <c r="A17" s="145" t="s">
        <v>298</v>
      </c>
      <c r="B17" s="146"/>
      <c r="C17" s="146"/>
      <c r="D17" s="146"/>
      <c r="E17" s="146"/>
      <c r="F17" s="146"/>
      <c r="G17" s="146"/>
    </row>
    <row r="18" spans="1:7" x14ac:dyDescent="0.3">
      <c r="A18" s="148" t="s">
        <v>299</v>
      </c>
      <c r="B18" s="146">
        <v>100500</v>
      </c>
      <c r="C18" s="146">
        <v>129890</v>
      </c>
      <c r="D18" s="146">
        <v>143730</v>
      </c>
      <c r="E18" s="146">
        <v>168890</v>
      </c>
      <c r="F18" s="146">
        <v>198370</v>
      </c>
      <c r="G18" s="146">
        <v>235170</v>
      </c>
    </row>
    <row r="19" spans="1:7" x14ac:dyDescent="0.3">
      <c r="A19" s="148" t="s">
        <v>300</v>
      </c>
      <c r="B19" s="146">
        <v>601710</v>
      </c>
      <c r="C19" s="146">
        <v>659910</v>
      </c>
      <c r="D19" s="146">
        <v>722420</v>
      </c>
      <c r="E19" s="146">
        <v>726080</v>
      </c>
      <c r="F19" s="146">
        <v>791210</v>
      </c>
      <c r="G19" s="146">
        <v>863940</v>
      </c>
    </row>
    <row r="20" spans="1:7" x14ac:dyDescent="0.3">
      <c r="A20" s="148" t="s">
        <v>372</v>
      </c>
      <c r="B20" s="146">
        <v>588460</v>
      </c>
      <c r="C20" s="146">
        <v>695250</v>
      </c>
      <c r="D20" s="146">
        <v>835020</v>
      </c>
      <c r="E20" s="146">
        <v>1052600</v>
      </c>
      <c r="F20" s="146">
        <v>1320810</v>
      </c>
      <c r="G20" s="146">
        <v>1776940</v>
      </c>
    </row>
    <row r="21" spans="1:7" x14ac:dyDescent="0.3">
      <c r="A21" s="149" t="s">
        <v>301</v>
      </c>
      <c r="B21" s="150">
        <v>1290670</v>
      </c>
      <c r="C21" s="150">
        <v>1485050</v>
      </c>
      <c r="D21" s="150">
        <v>1701170</v>
      </c>
      <c r="E21" s="150">
        <v>1947570</v>
      </c>
      <c r="F21" s="150">
        <v>2310390</v>
      </c>
      <c r="G21" s="150">
        <v>2876050</v>
      </c>
    </row>
    <row r="22" spans="1:7" x14ac:dyDescent="0.3">
      <c r="A22" s="148" t="s">
        <v>302</v>
      </c>
      <c r="B22" s="146">
        <v>83650</v>
      </c>
      <c r="C22" s="146">
        <v>100920</v>
      </c>
      <c r="D22" s="146">
        <v>119100</v>
      </c>
      <c r="E22" s="146">
        <v>138800</v>
      </c>
      <c r="F22" s="146">
        <v>161100</v>
      </c>
      <c r="G22" s="146">
        <v>193200</v>
      </c>
    </row>
    <row r="23" spans="1:7" x14ac:dyDescent="0.3">
      <c r="A23" s="148" t="s">
        <v>303</v>
      </c>
      <c r="B23" s="146">
        <v>-49100</v>
      </c>
      <c r="C23" s="146">
        <v>-63270</v>
      </c>
      <c r="D23" s="146">
        <v>-75070</v>
      </c>
      <c r="E23" s="146">
        <v>-87090</v>
      </c>
      <c r="F23" s="146">
        <v>-100330</v>
      </c>
      <c r="G23" s="146">
        <v>-120350</v>
      </c>
    </row>
    <row r="24" spans="1:7" x14ac:dyDescent="0.3">
      <c r="A24" s="149" t="s">
        <v>304</v>
      </c>
      <c r="B24" s="150">
        <v>34550</v>
      </c>
      <c r="C24" s="150">
        <v>37650</v>
      </c>
      <c r="D24" s="150">
        <v>44030</v>
      </c>
      <c r="E24" s="150">
        <v>51710</v>
      </c>
      <c r="F24" s="150">
        <v>60770</v>
      </c>
      <c r="G24" s="150">
        <v>72850</v>
      </c>
    </row>
    <row r="25" spans="1:7" x14ac:dyDescent="0.3">
      <c r="A25" s="149" t="s">
        <v>373</v>
      </c>
      <c r="B25" s="150">
        <v>69280</v>
      </c>
      <c r="C25" s="150">
        <v>77220</v>
      </c>
      <c r="D25" s="150">
        <v>84090</v>
      </c>
      <c r="E25" s="150">
        <v>91700</v>
      </c>
      <c r="F25" s="150">
        <v>99740</v>
      </c>
      <c r="G25" s="150">
        <v>107750</v>
      </c>
    </row>
    <row r="26" spans="1:7" x14ac:dyDescent="0.3">
      <c r="A26" s="149" t="s">
        <v>305</v>
      </c>
      <c r="B26" s="150">
        <v>1394500</v>
      </c>
      <c r="C26" s="150">
        <v>1599920</v>
      </c>
      <c r="D26" s="150">
        <v>1829290</v>
      </c>
      <c r="E26" s="150">
        <v>2090980</v>
      </c>
      <c r="F26" s="150">
        <v>2470900</v>
      </c>
      <c r="G26" s="150">
        <v>3056650</v>
      </c>
    </row>
    <row r="27" spans="1:7" x14ac:dyDescent="0.3">
      <c r="A27" s="148"/>
      <c r="B27" s="146"/>
      <c r="C27" s="146"/>
      <c r="D27" s="146"/>
      <c r="E27" s="146"/>
      <c r="F27" s="146"/>
      <c r="G27" s="146"/>
    </row>
    <row r="28" spans="1:7" x14ac:dyDescent="0.3">
      <c r="A28" s="145" t="s">
        <v>306</v>
      </c>
      <c r="B28" s="150">
        <v>252490</v>
      </c>
      <c r="C28" s="150">
        <v>214120</v>
      </c>
      <c r="D28" s="150">
        <v>209420</v>
      </c>
      <c r="E28" s="150">
        <v>225510</v>
      </c>
      <c r="F28" s="150">
        <v>222500</v>
      </c>
      <c r="G28" s="150">
        <v>224540</v>
      </c>
    </row>
    <row r="29" spans="1:7" x14ac:dyDescent="0.3">
      <c r="A29" s="145" t="s">
        <v>307</v>
      </c>
      <c r="B29" s="150">
        <v>18000.000000000004</v>
      </c>
      <c r="C29" s="150">
        <v>18000.000000000004</v>
      </c>
      <c r="D29" s="150">
        <v>18000.000000000004</v>
      </c>
      <c r="E29" s="150">
        <v>18000.000000000004</v>
      </c>
      <c r="F29" s="150">
        <v>18000.000000000004</v>
      </c>
      <c r="G29" s="150">
        <v>7375.0000000000018</v>
      </c>
    </row>
    <row r="30" spans="1:7" x14ac:dyDescent="0.3">
      <c r="A30" s="145" t="s">
        <v>308</v>
      </c>
      <c r="B30" s="150">
        <v>82100</v>
      </c>
      <c r="C30" s="150">
        <v>68600</v>
      </c>
      <c r="D30" s="150">
        <v>67000</v>
      </c>
      <c r="E30" s="150">
        <v>72600</v>
      </c>
      <c r="F30" s="150">
        <v>71600</v>
      </c>
      <c r="G30" s="150">
        <v>76000</v>
      </c>
    </row>
    <row r="31" spans="1:7" x14ac:dyDescent="0.3">
      <c r="A31" s="145" t="s">
        <v>171</v>
      </c>
      <c r="B31" s="150">
        <v>152390</v>
      </c>
      <c r="C31" s="150">
        <v>127520</v>
      </c>
      <c r="D31" s="150">
        <v>124420</v>
      </c>
      <c r="E31" s="150">
        <v>134910</v>
      </c>
      <c r="F31" s="150">
        <v>132900</v>
      </c>
      <c r="G31" s="150">
        <v>141165</v>
      </c>
    </row>
    <row r="32" spans="1:7" x14ac:dyDescent="0.3">
      <c r="A32" s="50"/>
      <c r="B32" s="153"/>
      <c r="C32" s="153"/>
      <c r="D32" s="153"/>
      <c r="E32" s="153"/>
      <c r="F32" s="153"/>
      <c r="G32" s="153"/>
    </row>
    <row r="33" spans="1:7" x14ac:dyDescent="0.3">
      <c r="A33" s="147"/>
      <c r="B33" s="152"/>
      <c r="C33" s="152"/>
      <c r="D33" s="152"/>
      <c r="E33" s="152"/>
      <c r="F33" s="152"/>
      <c r="G33" s="152"/>
    </row>
    <row r="34" spans="1:7" ht="17.399999999999999" x14ac:dyDescent="0.35">
      <c r="A34" s="144" t="s">
        <v>309</v>
      </c>
      <c r="B34" s="138">
        <v>2018</v>
      </c>
      <c r="C34" s="138">
        <v>2019</v>
      </c>
      <c r="D34" s="138">
        <v>2020</v>
      </c>
      <c r="E34" s="138">
        <v>2021</v>
      </c>
      <c r="F34" s="138">
        <v>2022</v>
      </c>
      <c r="G34" s="138">
        <v>2023</v>
      </c>
    </row>
    <row r="35" spans="1:7" x14ac:dyDescent="0.3">
      <c r="A35" s="145" t="s">
        <v>292</v>
      </c>
      <c r="B35" s="146"/>
      <c r="C35" s="154"/>
      <c r="D35" s="154"/>
      <c r="E35" s="154"/>
      <c r="F35" s="154"/>
      <c r="G35" s="154"/>
    </row>
    <row r="36" spans="1:7" x14ac:dyDescent="0.3">
      <c r="A36" s="148" t="s">
        <v>293</v>
      </c>
      <c r="B36" s="146">
        <v>561000</v>
      </c>
      <c r="C36" s="146">
        <v>669800</v>
      </c>
      <c r="D36" s="146">
        <v>812600</v>
      </c>
      <c r="E36" s="146">
        <v>1000000</v>
      </c>
      <c r="F36" s="146">
        <v>1280000</v>
      </c>
      <c r="G36" s="146">
        <v>1750000</v>
      </c>
    </row>
    <row r="37" spans="1:7" x14ac:dyDescent="0.3">
      <c r="A37" s="148" t="s">
        <v>294</v>
      </c>
      <c r="B37" s="137">
        <v>0</v>
      </c>
      <c r="C37" s="137">
        <v>0</v>
      </c>
      <c r="D37" s="137">
        <v>0</v>
      </c>
      <c r="E37" s="137">
        <v>0</v>
      </c>
      <c r="F37" s="137">
        <v>0</v>
      </c>
      <c r="G37" s="137">
        <v>0</v>
      </c>
    </row>
    <row r="38" spans="1:7" x14ac:dyDescent="0.3">
      <c r="A38" s="149" t="s">
        <v>295</v>
      </c>
      <c r="B38" s="139">
        <v>561000</v>
      </c>
      <c r="C38" s="139">
        <v>669800</v>
      </c>
      <c r="D38" s="139">
        <v>812600</v>
      </c>
      <c r="E38" s="139">
        <v>1000000</v>
      </c>
      <c r="F38" s="139">
        <v>1280000</v>
      </c>
      <c r="G38" s="139">
        <v>1750000</v>
      </c>
    </row>
    <row r="39" spans="1:7" x14ac:dyDescent="0.3">
      <c r="A39" s="148" t="s">
        <v>296</v>
      </c>
      <c r="B39" s="137">
        <v>73700</v>
      </c>
      <c r="C39" s="137">
        <v>85000</v>
      </c>
      <c r="D39" s="137">
        <v>98000</v>
      </c>
      <c r="E39" s="137">
        <v>119000</v>
      </c>
      <c r="F39" s="137">
        <v>142000</v>
      </c>
      <c r="G39" s="137">
        <v>175000</v>
      </c>
    </row>
    <row r="40" spans="1:7" x14ac:dyDescent="0.3">
      <c r="A40" s="151" t="s">
        <v>371</v>
      </c>
      <c r="B40" s="137">
        <v>25800</v>
      </c>
      <c r="C40" s="137">
        <v>33400</v>
      </c>
      <c r="D40" s="137">
        <v>40600</v>
      </c>
      <c r="E40" s="137">
        <v>50500</v>
      </c>
      <c r="F40" s="137">
        <v>61600</v>
      </c>
      <c r="G40" s="137">
        <v>76500</v>
      </c>
    </row>
    <row r="41" spans="1:7" x14ac:dyDescent="0.3">
      <c r="A41" s="145" t="s">
        <v>297</v>
      </c>
      <c r="B41" s="139">
        <v>660500</v>
      </c>
      <c r="C41" s="139">
        <v>788200</v>
      </c>
      <c r="D41" s="139">
        <v>951200</v>
      </c>
      <c r="E41" s="139">
        <v>1169500</v>
      </c>
      <c r="F41" s="139">
        <v>1483600</v>
      </c>
      <c r="G41" s="139">
        <v>2001500</v>
      </c>
    </row>
    <row r="42" spans="1:7" x14ac:dyDescent="0.3">
      <c r="A42" s="134"/>
      <c r="B42" s="146"/>
      <c r="C42" s="146"/>
      <c r="D42" s="146"/>
      <c r="E42" s="146"/>
      <c r="F42" s="146"/>
      <c r="G42" s="146"/>
    </row>
    <row r="43" spans="1:7" x14ac:dyDescent="0.3">
      <c r="A43" s="145" t="s">
        <v>298</v>
      </c>
      <c r="B43" s="146"/>
      <c r="C43" s="146"/>
      <c r="D43" s="146"/>
      <c r="E43" s="146"/>
      <c r="F43" s="146"/>
      <c r="G43" s="146"/>
    </row>
    <row r="44" spans="1:7" x14ac:dyDescent="0.3">
      <c r="A44" s="148" t="s">
        <v>299</v>
      </c>
      <c r="B44" s="137">
        <v>16200</v>
      </c>
      <c r="C44" s="137">
        <v>28800</v>
      </c>
      <c r="D44" s="137">
        <v>36000</v>
      </c>
      <c r="E44" s="137">
        <v>46600</v>
      </c>
      <c r="F44" s="137">
        <v>59200</v>
      </c>
      <c r="G44" s="137">
        <v>75100</v>
      </c>
    </row>
    <row r="45" spans="1:7" x14ac:dyDescent="0.3">
      <c r="A45" s="148" t="s">
        <v>300</v>
      </c>
      <c r="B45" s="137">
        <v>114650</v>
      </c>
      <c r="C45" s="137">
        <v>161100</v>
      </c>
      <c r="D45" s="137">
        <v>193650</v>
      </c>
      <c r="E45" s="137">
        <v>228100</v>
      </c>
      <c r="F45" s="137">
        <v>276450</v>
      </c>
      <c r="G45" s="137">
        <v>315700</v>
      </c>
    </row>
    <row r="46" spans="1:7" x14ac:dyDescent="0.3">
      <c r="A46" s="148" t="s">
        <v>372</v>
      </c>
      <c r="B46" s="137">
        <v>474250</v>
      </c>
      <c r="C46" s="137">
        <v>536300</v>
      </c>
      <c r="D46" s="137">
        <v>649250</v>
      </c>
      <c r="E46" s="137">
        <v>807400</v>
      </c>
      <c r="F46" s="137">
        <v>1038000</v>
      </c>
      <c r="G46" s="137">
        <v>1464500</v>
      </c>
    </row>
    <row r="47" spans="1:7" x14ac:dyDescent="0.3">
      <c r="A47" s="149" t="s">
        <v>301</v>
      </c>
      <c r="B47" s="139">
        <v>605100</v>
      </c>
      <c r="C47" s="139">
        <v>726200</v>
      </c>
      <c r="D47" s="139">
        <v>878900</v>
      </c>
      <c r="E47" s="139">
        <v>1082100</v>
      </c>
      <c r="F47" s="139">
        <v>1373650</v>
      </c>
      <c r="G47" s="139">
        <v>1855300</v>
      </c>
    </row>
    <row r="48" spans="1:7" x14ac:dyDescent="0.3">
      <c r="A48" s="148" t="s">
        <v>302</v>
      </c>
      <c r="B48" s="137">
        <v>30200</v>
      </c>
      <c r="C48" s="137">
        <v>38300</v>
      </c>
      <c r="D48" s="137">
        <v>46400</v>
      </c>
      <c r="E48" s="137">
        <v>56100</v>
      </c>
      <c r="F48" s="137">
        <v>69000</v>
      </c>
      <c r="G48" s="137">
        <v>90800</v>
      </c>
    </row>
    <row r="49" spans="1:7" x14ac:dyDescent="0.3">
      <c r="A49" s="148" t="s">
        <v>303</v>
      </c>
      <c r="B49" s="137">
        <v>-13400</v>
      </c>
      <c r="C49" s="137">
        <v>-20900</v>
      </c>
      <c r="D49" s="137">
        <v>-24300</v>
      </c>
      <c r="E49" s="137">
        <v>-28500</v>
      </c>
      <c r="F49" s="137">
        <v>-36900</v>
      </c>
      <c r="G49" s="137">
        <v>-52300</v>
      </c>
    </row>
    <row r="50" spans="1:7" x14ac:dyDescent="0.3">
      <c r="A50" s="149" t="s">
        <v>304</v>
      </c>
      <c r="B50" s="139">
        <v>16800</v>
      </c>
      <c r="C50" s="139">
        <v>17400</v>
      </c>
      <c r="D50" s="139">
        <v>22100</v>
      </c>
      <c r="E50" s="139">
        <v>27600</v>
      </c>
      <c r="F50" s="139">
        <v>32100</v>
      </c>
      <c r="G50" s="139">
        <v>38500</v>
      </c>
    </row>
    <row r="51" spans="1:7" x14ac:dyDescent="0.3">
      <c r="A51" s="149" t="s">
        <v>373</v>
      </c>
      <c r="B51" s="139">
        <v>14300</v>
      </c>
      <c r="C51" s="139">
        <v>17400</v>
      </c>
      <c r="D51" s="139">
        <v>20200</v>
      </c>
      <c r="E51" s="139">
        <v>24100</v>
      </c>
      <c r="F51" s="139">
        <v>28200</v>
      </c>
      <c r="G51" s="139">
        <v>32800</v>
      </c>
    </row>
    <row r="52" spans="1:7" x14ac:dyDescent="0.3">
      <c r="A52" s="149" t="s">
        <v>305</v>
      </c>
      <c r="B52" s="139">
        <v>636200</v>
      </c>
      <c r="C52" s="139">
        <v>761000</v>
      </c>
      <c r="D52" s="139">
        <v>921200</v>
      </c>
      <c r="E52" s="139">
        <v>1133800</v>
      </c>
      <c r="F52" s="139">
        <v>1433950</v>
      </c>
      <c r="G52" s="139">
        <v>1926600</v>
      </c>
    </row>
    <row r="53" spans="1:7" x14ac:dyDescent="0.3">
      <c r="A53" s="148"/>
      <c r="B53" s="146"/>
      <c r="C53" s="146"/>
      <c r="D53" s="146"/>
      <c r="E53" s="146"/>
      <c r="F53" s="146"/>
      <c r="G53" s="146"/>
    </row>
    <row r="54" spans="1:7" x14ac:dyDescent="0.3">
      <c r="A54" s="145" t="s">
        <v>306</v>
      </c>
      <c r="B54" s="150">
        <v>24300</v>
      </c>
      <c r="C54" s="150">
        <v>27200</v>
      </c>
      <c r="D54" s="150">
        <v>30000</v>
      </c>
      <c r="E54" s="150">
        <v>35700</v>
      </c>
      <c r="F54" s="150">
        <v>49650</v>
      </c>
      <c r="G54" s="150">
        <v>74900</v>
      </c>
    </row>
    <row r="55" spans="1:7" x14ac:dyDescent="0.3">
      <c r="A55" s="145" t="s">
        <v>307</v>
      </c>
      <c r="B55" s="150">
        <v>0</v>
      </c>
      <c r="C55" s="150">
        <v>0</v>
      </c>
      <c r="D55" s="150">
        <v>0</v>
      </c>
      <c r="E55" s="150">
        <v>0</v>
      </c>
      <c r="F55" s="150">
        <v>0</v>
      </c>
      <c r="G55" s="150">
        <v>0</v>
      </c>
    </row>
    <row r="56" spans="1:7" x14ac:dyDescent="0.3">
      <c r="A56" s="145" t="s">
        <v>308</v>
      </c>
      <c r="B56" s="150">
        <v>8500</v>
      </c>
      <c r="C56" s="150">
        <v>9500</v>
      </c>
      <c r="D56" s="150">
        <v>10500</v>
      </c>
      <c r="E56" s="150">
        <v>12500</v>
      </c>
      <c r="F56" s="150">
        <v>17400</v>
      </c>
      <c r="G56" s="150">
        <v>26200</v>
      </c>
    </row>
    <row r="57" spans="1:7" x14ac:dyDescent="0.3">
      <c r="A57" s="145" t="s">
        <v>171</v>
      </c>
      <c r="B57" s="150">
        <v>15800</v>
      </c>
      <c r="C57" s="150">
        <v>17700</v>
      </c>
      <c r="D57" s="150">
        <v>19500</v>
      </c>
      <c r="E57" s="150">
        <v>23200</v>
      </c>
      <c r="F57" s="150">
        <v>32250</v>
      </c>
      <c r="G57" s="150">
        <v>48700</v>
      </c>
    </row>
    <row r="58" spans="1:7" x14ac:dyDescent="0.3">
      <c r="A58" s="147"/>
      <c r="B58" s="152"/>
      <c r="C58" s="152"/>
      <c r="D58" s="152"/>
      <c r="E58" s="152"/>
      <c r="F58" s="152"/>
      <c r="G58" s="152"/>
    </row>
    <row r="59" spans="1:7" x14ac:dyDescent="0.3">
      <c r="A59" s="147"/>
      <c r="B59" s="152"/>
      <c r="C59" s="152"/>
      <c r="D59" s="152"/>
      <c r="E59" s="152"/>
      <c r="F59" s="152"/>
      <c r="G59" s="152"/>
    </row>
    <row r="60" spans="1:7" ht="17.399999999999999" x14ac:dyDescent="0.35">
      <c r="A60" s="144" t="s">
        <v>310</v>
      </c>
      <c r="B60" s="138">
        <v>2018</v>
      </c>
      <c r="C60" s="138">
        <v>2019</v>
      </c>
      <c r="D60" s="138">
        <v>2020</v>
      </c>
      <c r="E60" s="138">
        <v>2021</v>
      </c>
      <c r="F60" s="138">
        <v>2022</v>
      </c>
      <c r="G60" s="138">
        <v>2023</v>
      </c>
    </row>
    <row r="61" spans="1:7" x14ac:dyDescent="0.3">
      <c r="A61" s="145" t="s">
        <v>292</v>
      </c>
      <c r="B61" s="155"/>
      <c r="C61" s="154"/>
      <c r="D61" s="154"/>
      <c r="E61" s="154"/>
      <c r="F61" s="154"/>
      <c r="G61" s="154"/>
    </row>
    <row r="62" spans="1:7" x14ac:dyDescent="0.3">
      <c r="A62" s="148" t="s">
        <v>293</v>
      </c>
      <c r="B62" s="146">
        <v>58780</v>
      </c>
      <c r="C62" s="146">
        <v>72420</v>
      </c>
      <c r="D62" s="146">
        <v>89480</v>
      </c>
      <c r="E62" s="146">
        <v>106810</v>
      </c>
      <c r="F62" s="146">
        <v>125360</v>
      </c>
      <c r="G62" s="146">
        <v>145650</v>
      </c>
    </row>
    <row r="63" spans="1:7" x14ac:dyDescent="0.3">
      <c r="A63" s="148" t="s">
        <v>294</v>
      </c>
      <c r="B63" s="137">
        <v>47590</v>
      </c>
      <c r="C63" s="137">
        <v>64730</v>
      </c>
      <c r="D63" s="137">
        <v>82030</v>
      </c>
      <c r="E63" s="137">
        <v>96460</v>
      </c>
      <c r="F63" s="137">
        <v>111020</v>
      </c>
      <c r="G63" s="137">
        <v>125060</v>
      </c>
    </row>
    <row r="64" spans="1:7" x14ac:dyDescent="0.3">
      <c r="A64" s="149" t="s">
        <v>295</v>
      </c>
      <c r="B64" s="139">
        <v>106370</v>
      </c>
      <c r="C64" s="139">
        <v>137150</v>
      </c>
      <c r="D64" s="139">
        <v>171510</v>
      </c>
      <c r="E64" s="139">
        <v>203270</v>
      </c>
      <c r="F64" s="139">
        <v>236380</v>
      </c>
      <c r="G64" s="139">
        <v>270710</v>
      </c>
    </row>
    <row r="65" spans="1:7" x14ac:dyDescent="0.3">
      <c r="A65" s="148" t="s">
        <v>296</v>
      </c>
      <c r="B65" s="137">
        <v>110770</v>
      </c>
      <c r="C65" s="137">
        <v>106530</v>
      </c>
      <c r="D65" s="137">
        <v>105850</v>
      </c>
      <c r="E65" s="137">
        <v>109730</v>
      </c>
      <c r="F65" s="137">
        <v>114170</v>
      </c>
      <c r="G65" s="137">
        <v>121040</v>
      </c>
    </row>
    <row r="66" spans="1:7" x14ac:dyDescent="0.3">
      <c r="A66" s="151" t="s">
        <v>371</v>
      </c>
      <c r="B66" s="137">
        <v>5850</v>
      </c>
      <c r="C66" s="137">
        <v>6760</v>
      </c>
      <c r="D66" s="137">
        <v>8450</v>
      </c>
      <c r="E66" s="137">
        <v>9490</v>
      </c>
      <c r="F66" s="137">
        <v>9750</v>
      </c>
      <c r="G66" s="137">
        <v>11440</v>
      </c>
    </row>
    <row r="67" spans="1:7" x14ac:dyDescent="0.3">
      <c r="A67" s="145" t="s">
        <v>297</v>
      </c>
      <c r="B67" s="139">
        <v>222990</v>
      </c>
      <c r="C67" s="139">
        <v>250440</v>
      </c>
      <c r="D67" s="139">
        <v>285810</v>
      </c>
      <c r="E67" s="139">
        <v>322490</v>
      </c>
      <c r="F67" s="139">
        <v>360300</v>
      </c>
      <c r="G67" s="139">
        <v>403190</v>
      </c>
    </row>
    <row r="68" spans="1:7" x14ac:dyDescent="0.3">
      <c r="A68" s="134"/>
      <c r="B68" s="146"/>
      <c r="C68" s="146"/>
      <c r="D68" s="146"/>
      <c r="E68" s="146"/>
      <c r="F68" s="146"/>
      <c r="G68" s="146"/>
    </row>
    <row r="69" spans="1:7" x14ac:dyDescent="0.3">
      <c r="A69" s="145" t="s">
        <v>298</v>
      </c>
      <c r="B69" s="146"/>
      <c r="C69" s="146"/>
      <c r="D69" s="146"/>
      <c r="E69" s="146"/>
      <c r="F69" s="146"/>
      <c r="G69" s="146"/>
    </row>
    <row r="70" spans="1:7" x14ac:dyDescent="0.3">
      <c r="A70" s="148" t="s">
        <v>299</v>
      </c>
      <c r="B70" s="137">
        <v>27300</v>
      </c>
      <c r="C70" s="137">
        <v>35290</v>
      </c>
      <c r="D70" s="137">
        <v>33930</v>
      </c>
      <c r="E70" s="137">
        <v>38090</v>
      </c>
      <c r="F70" s="137">
        <v>42770</v>
      </c>
      <c r="G70" s="137">
        <v>47970</v>
      </c>
    </row>
    <row r="71" spans="1:7" x14ac:dyDescent="0.3">
      <c r="A71" s="148" t="s">
        <v>300</v>
      </c>
      <c r="B71" s="137">
        <v>32760</v>
      </c>
      <c r="C71" s="137">
        <v>32110</v>
      </c>
      <c r="D71" s="137">
        <v>36270</v>
      </c>
      <c r="E71" s="137">
        <v>41080</v>
      </c>
      <c r="F71" s="137">
        <v>45760</v>
      </c>
      <c r="G71" s="137">
        <v>51740</v>
      </c>
    </row>
    <row r="72" spans="1:7" x14ac:dyDescent="0.3">
      <c r="A72" s="148" t="s">
        <v>311</v>
      </c>
      <c r="B72" s="137">
        <v>92310</v>
      </c>
      <c r="C72" s="137">
        <v>120250</v>
      </c>
      <c r="D72" s="137">
        <v>152270</v>
      </c>
      <c r="E72" s="137">
        <v>182600</v>
      </c>
      <c r="F72" s="137">
        <v>214410</v>
      </c>
      <c r="G72" s="137">
        <v>246440</v>
      </c>
    </row>
    <row r="73" spans="1:7" x14ac:dyDescent="0.3">
      <c r="A73" s="149" t="s">
        <v>301</v>
      </c>
      <c r="B73" s="139">
        <v>152370</v>
      </c>
      <c r="C73" s="139">
        <v>187650</v>
      </c>
      <c r="D73" s="139">
        <v>222470</v>
      </c>
      <c r="E73" s="139">
        <v>261770</v>
      </c>
      <c r="F73" s="139">
        <v>302940</v>
      </c>
      <c r="G73" s="139">
        <v>346150</v>
      </c>
    </row>
    <row r="74" spans="1:7" x14ac:dyDescent="0.3">
      <c r="A74" s="148" t="s">
        <v>302</v>
      </c>
      <c r="B74" s="137">
        <v>21450</v>
      </c>
      <c r="C74" s="137">
        <v>25220</v>
      </c>
      <c r="D74" s="137">
        <v>32200</v>
      </c>
      <c r="E74" s="137">
        <v>38500</v>
      </c>
      <c r="F74" s="137">
        <v>45100</v>
      </c>
      <c r="G74" s="137">
        <v>52400</v>
      </c>
    </row>
    <row r="75" spans="1:7" x14ac:dyDescent="0.3">
      <c r="A75" s="148" t="s">
        <v>303</v>
      </c>
      <c r="B75" s="137">
        <v>-13000</v>
      </c>
      <c r="C75" s="137">
        <v>-16770</v>
      </c>
      <c r="D75" s="137">
        <v>-24670</v>
      </c>
      <c r="E75" s="137">
        <v>-31790</v>
      </c>
      <c r="F75" s="137">
        <v>-36830</v>
      </c>
      <c r="G75" s="137">
        <v>-41350</v>
      </c>
    </row>
    <row r="76" spans="1:7" x14ac:dyDescent="0.3">
      <c r="A76" s="149" t="s">
        <v>304</v>
      </c>
      <c r="B76" s="139">
        <v>8450</v>
      </c>
      <c r="C76" s="139">
        <v>8450</v>
      </c>
      <c r="D76" s="139">
        <v>7530</v>
      </c>
      <c r="E76" s="139">
        <v>6710</v>
      </c>
      <c r="F76" s="139">
        <v>8270</v>
      </c>
      <c r="G76" s="139">
        <v>11050</v>
      </c>
    </row>
    <row r="77" spans="1:7" x14ac:dyDescent="0.3">
      <c r="A77" s="149" t="s">
        <v>373</v>
      </c>
      <c r="B77" s="139">
        <v>13780</v>
      </c>
      <c r="C77" s="139">
        <v>14820</v>
      </c>
      <c r="D77" s="139">
        <v>15990</v>
      </c>
      <c r="E77" s="139">
        <v>16900</v>
      </c>
      <c r="F77" s="139">
        <v>17940</v>
      </c>
      <c r="G77" s="139">
        <v>18850</v>
      </c>
    </row>
    <row r="78" spans="1:7" x14ac:dyDescent="0.3">
      <c r="A78" s="149" t="s">
        <v>305</v>
      </c>
      <c r="B78" s="139">
        <v>174600</v>
      </c>
      <c r="C78" s="139">
        <v>210920</v>
      </c>
      <c r="D78" s="139">
        <v>245990</v>
      </c>
      <c r="E78" s="139">
        <v>285380</v>
      </c>
      <c r="F78" s="139">
        <v>329150</v>
      </c>
      <c r="G78" s="139">
        <v>376050</v>
      </c>
    </row>
    <row r="79" spans="1:7" x14ac:dyDescent="0.3">
      <c r="A79" s="148"/>
      <c r="B79" s="146"/>
      <c r="C79" s="146"/>
      <c r="D79" s="146"/>
      <c r="E79" s="146"/>
      <c r="F79" s="146"/>
      <c r="G79" s="146"/>
    </row>
    <row r="80" spans="1:7" x14ac:dyDescent="0.3">
      <c r="A80" s="145" t="s">
        <v>306</v>
      </c>
      <c r="B80" s="150">
        <v>48390</v>
      </c>
      <c r="C80" s="150">
        <v>39520</v>
      </c>
      <c r="D80" s="150">
        <v>39820</v>
      </c>
      <c r="E80" s="150">
        <v>37110</v>
      </c>
      <c r="F80" s="150">
        <v>31150</v>
      </c>
      <c r="G80" s="150">
        <v>27140</v>
      </c>
    </row>
    <row r="81" spans="1:7" x14ac:dyDescent="0.3">
      <c r="A81" s="145" t="s">
        <v>307</v>
      </c>
      <c r="B81" s="150">
        <v>0</v>
      </c>
      <c r="C81" s="150">
        <v>0</v>
      </c>
      <c r="D81" s="150">
        <v>0</v>
      </c>
      <c r="E81" s="150">
        <v>0</v>
      </c>
      <c r="F81" s="150">
        <v>0</v>
      </c>
      <c r="G81" s="150">
        <v>0</v>
      </c>
    </row>
    <row r="82" spans="1:7" x14ac:dyDescent="0.3">
      <c r="A82" s="145" t="s">
        <v>308</v>
      </c>
      <c r="B82" s="150">
        <v>16900</v>
      </c>
      <c r="C82" s="150">
        <v>13800</v>
      </c>
      <c r="D82" s="150">
        <v>13900</v>
      </c>
      <c r="E82" s="150">
        <v>13000</v>
      </c>
      <c r="F82" s="150">
        <v>10900</v>
      </c>
      <c r="G82" s="150">
        <v>9500</v>
      </c>
    </row>
    <row r="83" spans="1:7" x14ac:dyDescent="0.3">
      <c r="A83" s="145" t="s">
        <v>171</v>
      </c>
      <c r="B83" s="150">
        <v>31490</v>
      </c>
      <c r="C83" s="150">
        <v>25720</v>
      </c>
      <c r="D83" s="150">
        <v>25920</v>
      </c>
      <c r="E83" s="150">
        <v>24110</v>
      </c>
      <c r="F83" s="150">
        <v>20250</v>
      </c>
      <c r="G83" s="150">
        <v>17640</v>
      </c>
    </row>
    <row r="84" spans="1:7" x14ac:dyDescent="0.3">
      <c r="A84" s="147"/>
      <c r="B84" s="152"/>
      <c r="C84" s="152"/>
      <c r="D84" s="152"/>
      <c r="E84" s="152"/>
      <c r="F84" s="152"/>
      <c r="G84" s="152"/>
    </row>
    <row r="85" spans="1:7" x14ac:dyDescent="0.3">
      <c r="A85" s="147"/>
      <c r="B85" s="152"/>
      <c r="C85" s="152"/>
      <c r="D85" s="152"/>
      <c r="E85" s="152"/>
      <c r="F85" s="152"/>
      <c r="G85" s="152"/>
    </row>
    <row r="86" spans="1:7" ht="17.399999999999999" x14ac:dyDescent="0.35">
      <c r="A86" s="144" t="s">
        <v>312</v>
      </c>
      <c r="B86" s="138">
        <v>2018</v>
      </c>
      <c r="C86" s="138">
        <v>2019</v>
      </c>
      <c r="D86" s="138">
        <v>2020</v>
      </c>
      <c r="E86" s="138">
        <v>2021</v>
      </c>
      <c r="F86" s="138">
        <v>2022</v>
      </c>
      <c r="G86" s="138">
        <v>2023</v>
      </c>
    </row>
    <row r="87" spans="1:7" x14ac:dyDescent="0.3">
      <c r="A87" s="145" t="s">
        <v>292</v>
      </c>
      <c r="B87" s="146"/>
      <c r="C87" s="154"/>
      <c r="D87" s="154"/>
      <c r="E87" s="154"/>
      <c r="F87" s="154"/>
      <c r="G87" s="154"/>
    </row>
    <row r="88" spans="1:7" x14ac:dyDescent="0.3">
      <c r="A88" s="148" t="s">
        <v>293</v>
      </c>
      <c r="B88" s="146">
        <v>34000</v>
      </c>
      <c r="C88" s="146">
        <v>34000</v>
      </c>
      <c r="D88" s="146">
        <v>36400</v>
      </c>
      <c r="E88" s="146">
        <v>38500</v>
      </c>
      <c r="F88" s="146">
        <v>40200</v>
      </c>
      <c r="G88" s="146">
        <v>41700</v>
      </c>
    </row>
    <row r="89" spans="1:7" x14ac:dyDescent="0.3">
      <c r="A89" s="148" t="s">
        <v>294</v>
      </c>
      <c r="B89" s="137">
        <v>54900</v>
      </c>
      <c r="C89" s="137">
        <v>63100</v>
      </c>
      <c r="D89" s="137">
        <v>71200</v>
      </c>
      <c r="E89" s="137">
        <v>80000</v>
      </c>
      <c r="F89" s="137">
        <v>89300</v>
      </c>
      <c r="G89" s="137">
        <v>98600</v>
      </c>
    </row>
    <row r="90" spans="1:7" x14ac:dyDescent="0.3">
      <c r="A90" s="149" t="s">
        <v>295</v>
      </c>
      <c r="B90" s="139">
        <v>88900</v>
      </c>
      <c r="C90" s="139">
        <v>97100</v>
      </c>
      <c r="D90" s="139">
        <v>107600</v>
      </c>
      <c r="E90" s="139">
        <v>118500</v>
      </c>
      <c r="F90" s="139">
        <v>129500</v>
      </c>
      <c r="G90" s="139">
        <v>140300</v>
      </c>
    </row>
    <row r="91" spans="1:7" x14ac:dyDescent="0.3">
      <c r="A91" s="148" t="s">
        <v>296</v>
      </c>
      <c r="B91" s="137">
        <v>51200</v>
      </c>
      <c r="C91" s="137">
        <v>50500</v>
      </c>
      <c r="D91" s="137">
        <v>51700</v>
      </c>
      <c r="E91" s="137">
        <v>53000</v>
      </c>
      <c r="F91" s="137">
        <v>54500</v>
      </c>
      <c r="G91" s="137">
        <v>56700</v>
      </c>
    </row>
    <row r="92" spans="1:7" x14ac:dyDescent="0.3">
      <c r="A92" s="151" t="s">
        <v>371</v>
      </c>
      <c r="B92" s="137">
        <v>0</v>
      </c>
      <c r="C92" s="137">
        <v>0</v>
      </c>
      <c r="D92" s="137">
        <v>0</v>
      </c>
      <c r="E92" s="137">
        <v>0</v>
      </c>
      <c r="F92" s="137">
        <v>0</v>
      </c>
      <c r="G92" s="137">
        <v>0</v>
      </c>
    </row>
    <row r="93" spans="1:7" x14ac:dyDescent="0.3">
      <c r="A93" s="145" t="s">
        <v>297</v>
      </c>
      <c r="B93" s="139">
        <v>140100</v>
      </c>
      <c r="C93" s="139">
        <v>147600</v>
      </c>
      <c r="D93" s="139">
        <v>159300</v>
      </c>
      <c r="E93" s="139">
        <v>171500</v>
      </c>
      <c r="F93" s="139">
        <v>184000</v>
      </c>
      <c r="G93" s="139">
        <v>197000</v>
      </c>
    </row>
    <row r="94" spans="1:7" x14ac:dyDescent="0.3">
      <c r="A94" s="134"/>
      <c r="B94" s="146"/>
      <c r="C94" s="146"/>
      <c r="D94" s="146"/>
      <c r="E94" s="146"/>
      <c r="F94" s="146"/>
      <c r="G94" s="146"/>
    </row>
    <row r="95" spans="1:7" x14ac:dyDescent="0.3">
      <c r="A95" s="145" t="s">
        <v>298</v>
      </c>
      <c r="B95" s="146"/>
      <c r="C95" s="146"/>
      <c r="D95" s="146"/>
      <c r="E95" s="146"/>
      <c r="F95" s="146"/>
      <c r="G95" s="146"/>
    </row>
    <row r="96" spans="1:7" x14ac:dyDescent="0.3">
      <c r="A96" s="148" t="s">
        <v>299</v>
      </c>
      <c r="B96" s="137">
        <v>15800</v>
      </c>
      <c r="C96" s="137">
        <v>15800</v>
      </c>
      <c r="D96" s="137">
        <v>17200</v>
      </c>
      <c r="E96" s="137">
        <v>18800</v>
      </c>
      <c r="F96" s="137">
        <v>20500</v>
      </c>
      <c r="G96" s="137">
        <v>22300</v>
      </c>
    </row>
    <row r="97" spans="1:7" x14ac:dyDescent="0.3">
      <c r="A97" s="148" t="s">
        <v>300</v>
      </c>
      <c r="B97" s="137">
        <v>31900</v>
      </c>
      <c r="C97" s="137">
        <v>29800</v>
      </c>
      <c r="D97" s="137">
        <v>31200</v>
      </c>
      <c r="E97" s="137">
        <v>33000</v>
      </c>
      <c r="F97" s="137">
        <v>34900</v>
      </c>
      <c r="G97" s="137">
        <v>36800</v>
      </c>
    </row>
    <row r="98" spans="1:7" x14ac:dyDescent="0.3">
      <c r="A98" s="148" t="s">
        <v>311</v>
      </c>
      <c r="B98" s="137">
        <v>34400</v>
      </c>
      <c r="C98" s="137">
        <v>45400</v>
      </c>
      <c r="D98" s="137">
        <v>51300</v>
      </c>
      <c r="E98" s="137">
        <v>58300</v>
      </c>
      <c r="F98" s="137">
        <v>64800</v>
      </c>
      <c r="G98" s="137">
        <v>71300</v>
      </c>
    </row>
    <row r="99" spans="1:7" x14ac:dyDescent="0.3">
      <c r="A99" s="149" t="s">
        <v>301</v>
      </c>
      <c r="B99" s="139">
        <v>82100</v>
      </c>
      <c r="C99" s="139">
        <v>91000</v>
      </c>
      <c r="D99" s="139">
        <v>99700</v>
      </c>
      <c r="E99" s="139">
        <v>110100</v>
      </c>
      <c r="F99" s="139">
        <v>120200</v>
      </c>
      <c r="G99" s="139">
        <v>130400</v>
      </c>
    </row>
    <row r="100" spans="1:7" x14ac:dyDescent="0.3">
      <c r="A100" s="148" t="s">
        <v>302</v>
      </c>
      <c r="B100" s="137">
        <v>18100</v>
      </c>
      <c r="C100" s="137">
        <v>20500</v>
      </c>
      <c r="D100" s="137">
        <v>22500</v>
      </c>
      <c r="E100" s="137">
        <v>25100</v>
      </c>
      <c r="F100" s="137">
        <v>27500</v>
      </c>
      <c r="G100" s="137">
        <v>30000</v>
      </c>
    </row>
    <row r="101" spans="1:7" x14ac:dyDescent="0.3">
      <c r="A101" s="148" t="s">
        <v>303</v>
      </c>
      <c r="B101" s="137">
        <v>-9300</v>
      </c>
      <c r="C101" s="137">
        <v>-11200</v>
      </c>
      <c r="D101" s="137">
        <v>-11700</v>
      </c>
      <c r="E101" s="137">
        <v>-12600</v>
      </c>
      <c r="F101" s="137">
        <v>-13200</v>
      </c>
      <c r="G101" s="137">
        <v>-13800</v>
      </c>
    </row>
    <row r="102" spans="1:7" x14ac:dyDescent="0.3">
      <c r="A102" s="149" t="s">
        <v>304</v>
      </c>
      <c r="B102" s="139">
        <v>8800</v>
      </c>
      <c r="C102" s="139">
        <v>9300</v>
      </c>
      <c r="D102" s="139">
        <v>10800</v>
      </c>
      <c r="E102" s="139">
        <v>12500</v>
      </c>
      <c r="F102" s="139">
        <v>14300</v>
      </c>
      <c r="G102" s="139">
        <v>16200</v>
      </c>
    </row>
    <row r="103" spans="1:7" x14ac:dyDescent="0.3">
      <c r="A103" s="149" t="s">
        <v>373</v>
      </c>
      <c r="B103" s="139">
        <v>9200</v>
      </c>
      <c r="C103" s="139">
        <v>10300</v>
      </c>
      <c r="D103" s="139">
        <v>10900</v>
      </c>
      <c r="E103" s="139">
        <v>11500</v>
      </c>
      <c r="F103" s="139">
        <v>12200</v>
      </c>
      <c r="G103" s="139">
        <v>12700</v>
      </c>
    </row>
    <row r="104" spans="1:7" x14ac:dyDescent="0.3">
      <c r="A104" s="149" t="s">
        <v>305</v>
      </c>
      <c r="B104" s="139">
        <v>100100</v>
      </c>
      <c r="C104" s="139">
        <v>110600</v>
      </c>
      <c r="D104" s="139">
        <v>121400</v>
      </c>
      <c r="E104" s="139">
        <v>134100</v>
      </c>
      <c r="F104" s="139">
        <v>146700</v>
      </c>
      <c r="G104" s="139">
        <v>159300</v>
      </c>
    </row>
    <row r="105" spans="1:7" x14ac:dyDescent="0.3">
      <c r="A105" s="148"/>
      <c r="B105" s="146"/>
      <c r="C105" s="146"/>
      <c r="D105" s="146"/>
      <c r="E105" s="146"/>
      <c r="F105" s="146"/>
      <c r="G105" s="146"/>
    </row>
    <row r="106" spans="1:7" x14ac:dyDescent="0.3">
      <c r="A106" s="145" t="s">
        <v>306</v>
      </c>
      <c r="B106" s="150">
        <v>40000</v>
      </c>
      <c r="C106" s="150">
        <v>37000</v>
      </c>
      <c r="D106" s="150">
        <v>37900</v>
      </c>
      <c r="E106" s="150">
        <v>37400</v>
      </c>
      <c r="F106" s="150">
        <v>37300</v>
      </c>
      <c r="G106" s="150">
        <v>37700</v>
      </c>
    </row>
    <row r="107" spans="1:7" x14ac:dyDescent="0.3">
      <c r="A107" s="145" t="s">
        <v>307</v>
      </c>
      <c r="B107" s="150">
        <v>0</v>
      </c>
      <c r="C107" s="150">
        <v>0</v>
      </c>
      <c r="D107" s="150">
        <v>0</v>
      </c>
      <c r="E107" s="150">
        <v>0</v>
      </c>
      <c r="F107" s="150">
        <v>0</v>
      </c>
      <c r="G107" s="150">
        <v>0</v>
      </c>
    </row>
    <row r="108" spans="1:7" x14ac:dyDescent="0.3">
      <c r="A108" s="145" t="s">
        <v>308</v>
      </c>
      <c r="B108" s="150">
        <v>14000</v>
      </c>
      <c r="C108" s="150">
        <v>13000</v>
      </c>
      <c r="D108" s="150">
        <v>13300</v>
      </c>
      <c r="E108" s="150">
        <v>13100</v>
      </c>
      <c r="F108" s="150">
        <v>13100</v>
      </c>
      <c r="G108" s="150">
        <v>13200</v>
      </c>
    </row>
    <row r="109" spans="1:7" x14ac:dyDescent="0.3">
      <c r="A109" s="145" t="s">
        <v>171</v>
      </c>
      <c r="B109" s="150">
        <v>26000</v>
      </c>
      <c r="C109" s="150">
        <v>24000</v>
      </c>
      <c r="D109" s="150">
        <v>24600</v>
      </c>
      <c r="E109" s="150">
        <v>24300</v>
      </c>
      <c r="F109" s="150">
        <v>24200</v>
      </c>
      <c r="G109" s="150">
        <v>24500</v>
      </c>
    </row>
    <row r="110" spans="1:7" x14ac:dyDescent="0.3">
      <c r="A110" s="147"/>
      <c r="B110" s="152"/>
      <c r="C110" s="152"/>
      <c r="D110" s="152"/>
      <c r="E110" s="152"/>
      <c r="F110" s="152"/>
      <c r="G110" s="152"/>
    </row>
    <row r="111" spans="1:7" x14ac:dyDescent="0.3">
      <c r="A111" s="147"/>
      <c r="B111" s="152"/>
      <c r="C111" s="152"/>
      <c r="D111" s="152"/>
      <c r="E111" s="152"/>
      <c r="F111" s="152"/>
      <c r="G111" s="152"/>
    </row>
    <row r="112" spans="1:7" ht="17.399999999999999" x14ac:dyDescent="0.35">
      <c r="A112" s="144" t="s">
        <v>313</v>
      </c>
      <c r="B112" s="138">
        <v>2018</v>
      </c>
      <c r="C112" s="138">
        <v>2019</v>
      </c>
      <c r="D112" s="138">
        <v>2020</v>
      </c>
      <c r="E112" s="138">
        <v>2021</v>
      </c>
      <c r="F112" s="138">
        <v>2022</v>
      </c>
      <c r="G112" s="138">
        <v>2023</v>
      </c>
    </row>
    <row r="113" spans="1:7" x14ac:dyDescent="0.3">
      <c r="A113" s="145" t="s">
        <v>292</v>
      </c>
      <c r="B113" s="146"/>
      <c r="C113" s="154"/>
      <c r="D113" s="154"/>
      <c r="E113" s="154"/>
      <c r="F113" s="154"/>
      <c r="G113" s="154"/>
    </row>
    <row r="114" spans="1:7" x14ac:dyDescent="0.3">
      <c r="A114" s="148" t="s">
        <v>293</v>
      </c>
      <c r="B114" s="146">
        <v>14300</v>
      </c>
      <c r="C114" s="146">
        <v>17500</v>
      </c>
      <c r="D114" s="146">
        <v>19400</v>
      </c>
      <c r="E114" s="146">
        <v>21400</v>
      </c>
      <c r="F114" s="146">
        <v>22700</v>
      </c>
      <c r="G114" s="146">
        <v>24100</v>
      </c>
    </row>
    <row r="115" spans="1:7" x14ac:dyDescent="0.3">
      <c r="A115" s="148" t="s">
        <v>294</v>
      </c>
      <c r="B115" s="137">
        <v>44700</v>
      </c>
      <c r="C115" s="137">
        <v>52800</v>
      </c>
      <c r="D115" s="137">
        <v>63000</v>
      </c>
      <c r="E115" s="137">
        <v>73700</v>
      </c>
      <c r="F115" s="137">
        <v>84200</v>
      </c>
      <c r="G115" s="137">
        <v>93900</v>
      </c>
    </row>
    <row r="116" spans="1:7" x14ac:dyDescent="0.3">
      <c r="A116" s="149" t="s">
        <v>295</v>
      </c>
      <c r="B116" s="139">
        <v>59000</v>
      </c>
      <c r="C116" s="139">
        <v>70300</v>
      </c>
      <c r="D116" s="139">
        <v>82400</v>
      </c>
      <c r="E116" s="139">
        <v>95100</v>
      </c>
      <c r="F116" s="139">
        <v>106900</v>
      </c>
      <c r="G116" s="139">
        <v>118000</v>
      </c>
    </row>
    <row r="117" spans="1:7" x14ac:dyDescent="0.3">
      <c r="A117" s="148" t="s">
        <v>296</v>
      </c>
      <c r="B117" s="137">
        <v>20400</v>
      </c>
      <c r="C117" s="137">
        <v>20500</v>
      </c>
      <c r="D117" s="137">
        <v>22000</v>
      </c>
      <c r="E117" s="137">
        <v>24100</v>
      </c>
      <c r="F117" s="137">
        <v>26800</v>
      </c>
      <c r="G117" s="137">
        <v>30100</v>
      </c>
    </row>
    <row r="118" spans="1:7" x14ac:dyDescent="0.3">
      <c r="A118" s="151" t="s">
        <v>371</v>
      </c>
      <c r="B118" s="137">
        <v>0</v>
      </c>
      <c r="C118" s="137">
        <v>0</v>
      </c>
      <c r="D118" s="137">
        <v>0</v>
      </c>
      <c r="E118" s="137">
        <v>0</v>
      </c>
      <c r="F118" s="137">
        <v>0</v>
      </c>
      <c r="G118" s="137">
        <v>0</v>
      </c>
    </row>
    <row r="119" spans="1:7" x14ac:dyDescent="0.3">
      <c r="A119" s="145" t="s">
        <v>297</v>
      </c>
      <c r="B119" s="139">
        <v>79400</v>
      </c>
      <c r="C119" s="139">
        <v>90800</v>
      </c>
      <c r="D119" s="139">
        <v>104400</v>
      </c>
      <c r="E119" s="139">
        <v>119200</v>
      </c>
      <c r="F119" s="139">
        <v>133700</v>
      </c>
      <c r="G119" s="139">
        <v>148100</v>
      </c>
    </row>
    <row r="120" spans="1:7" x14ac:dyDescent="0.3">
      <c r="A120" s="134"/>
      <c r="B120" s="146"/>
      <c r="C120" s="146"/>
      <c r="D120" s="146"/>
      <c r="E120" s="146"/>
      <c r="F120" s="146"/>
      <c r="G120" s="146"/>
    </row>
    <row r="121" spans="1:7" x14ac:dyDescent="0.3">
      <c r="A121" s="145" t="s">
        <v>298</v>
      </c>
      <c r="B121" s="146"/>
      <c r="C121" s="146"/>
      <c r="D121" s="146"/>
      <c r="E121" s="146"/>
      <c r="F121" s="146"/>
      <c r="G121" s="146"/>
    </row>
    <row r="122" spans="1:7" x14ac:dyDescent="0.3">
      <c r="A122" s="148" t="s">
        <v>299</v>
      </c>
      <c r="B122" s="137">
        <v>22900</v>
      </c>
      <c r="C122" s="137">
        <v>28600</v>
      </c>
      <c r="D122" s="137">
        <v>35900</v>
      </c>
      <c r="E122" s="137">
        <v>44200</v>
      </c>
      <c r="F122" s="137">
        <v>53000</v>
      </c>
      <c r="G122" s="137">
        <v>65200</v>
      </c>
    </row>
    <row r="123" spans="1:7" x14ac:dyDescent="0.3">
      <c r="A123" s="148" t="s">
        <v>300</v>
      </c>
      <c r="B123" s="137">
        <v>400</v>
      </c>
      <c r="C123" s="137">
        <v>500</v>
      </c>
      <c r="D123" s="137">
        <v>500</v>
      </c>
      <c r="E123" s="137">
        <v>500</v>
      </c>
      <c r="F123" s="137">
        <v>500</v>
      </c>
      <c r="G123" s="137">
        <v>500</v>
      </c>
    </row>
    <row r="124" spans="1:7" x14ac:dyDescent="0.3">
      <c r="A124" s="148" t="s">
        <v>311</v>
      </c>
      <c r="B124" s="137">
        <v>10800</v>
      </c>
      <c r="C124" s="137">
        <v>11100</v>
      </c>
      <c r="D124" s="137">
        <v>12000</v>
      </c>
      <c r="E124" s="137">
        <v>13200</v>
      </c>
      <c r="F124" s="137">
        <v>14600</v>
      </c>
      <c r="G124" s="137">
        <v>15100</v>
      </c>
    </row>
    <row r="125" spans="1:7" x14ac:dyDescent="0.3">
      <c r="A125" s="149" t="s">
        <v>301</v>
      </c>
      <c r="B125" s="139">
        <v>34100</v>
      </c>
      <c r="C125" s="139">
        <v>40200</v>
      </c>
      <c r="D125" s="139">
        <v>48400</v>
      </c>
      <c r="E125" s="139">
        <v>57900</v>
      </c>
      <c r="F125" s="139">
        <v>68100</v>
      </c>
      <c r="G125" s="139">
        <v>80800</v>
      </c>
    </row>
    <row r="126" spans="1:7" x14ac:dyDescent="0.3">
      <c r="A126" s="148" t="s">
        <v>302</v>
      </c>
      <c r="B126" s="137">
        <v>8200</v>
      </c>
      <c r="C126" s="137">
        <v>10800</v>
      </c>
      <c r="D126" s="137">
        <v>11700</v>
      </c>
      <c r="E126" s="137">
        <v>12600</v>
      </c>
      <c r="F126" s="137">
        <v>12900</v>
      </c>
      <c r="G126" s="137">
        <v>13100</v>
      </c>
    </row>
    <row r="127" spans="1:7" x14ac:dyDescent="0.3">
      <c r="A127" s="148" t="s">
        <v>303</v>
      </c>
      <c r="B127" s="137">
        <v>-11200</v>
      </c>
      <c r="C127" s="137">
        <v>-12300</v>
      </c>
      <c r="D127" s="137">
        <v>-12600</v>
      </c>
      <c r="E127" s="137">
        <v>-12600</v>
      </c>
      <c r="F127" s="137">
        <v>-12000</v>
      </c>
      <c r="G127" s="137">
        <v>-11500</v>
      </c>
    </row>
    <row r="128" spans="1:7" x14ac:dyDescent="0.3">
      <c r="A128" s="149" t="s">
        <v>304</v>
      </c>
      <c r="B128" s="139">
        <v>-3000</v>
      </c>
      <c r="C128" s="139">
        <v>-1500</v>
      </c>
      <c r="D128" s="139">
        <v>-900</v>
      </c>
      <c r="E128" s="139">
        <v>0</v>
      </c>
      <c r="F128" s="139">
        <v>900</v>
      </c>
      <c r="G128" s="139">
        <v>1600</v>
      </c>
    </row>
    <row r="129" spans="1:7" x14ac:dyDescent="0.3">
      <c r="A129" s="149" t="s">
        <v>373</v>
      </c>
      <c r="B129" s="139">
        <v>21200</v>
      </c>
      <c r="C129" s="139">
        <v>23100</v>
      </c>
      <c r="D129" s="139">
        <v>24800</v>
      </c>
      <c r="E129" s="139">
        <v>26500</v>
      </c>
      <c r="F129" s="139">
        <v>28000</v>
      </c>
      <c r="G129" s="139">
        <v>29500</v>
      </c>
    </row>
    <row r="130" spans="1:7" x14ac:dyDescent="0.3">
      <c r="A130" s="149" t="s">
        <v>305</v>
      </c>
      <c r="B130" s="139">
        <v>52300</v>
      </c>
      <c r="C130" s="139">
        <v>61800</v>
      </c>
      <c r="D130" s="139">
        <v>72300</v>
      </c>
      <c r="E130" s="139">
        <v>84400</v>
      </c>
      <c r="F130" s="139">
        <v>97000</v>
      </c>
      <c r="G130" s="139">
        <v>111900</v>
      </c>
    </row>
    <row r="131" spans="1:7" x14ac:dyDescent="0.3">
      <c r="A131" s="148"/>
      <c r="B131" s="146"/>
      <c r="C131" s="146"/>
      <c r="D131" s="146"/>
      <c r="E131" s="146"/>
      <c r="F131" s="146"/>
      <c r="G131" s="146"/>
    </row>
    <row r="132" spans="1:7" x14ac:dyDescent="0.3">
      <c r="A132" s="145" t="s">
        <v>306</v>
      </c>
      <c r="B132" s="150">
        <v>27100</v>
      </c>
      <c r="C132" s="150">
        <v>29000</v>
      </c>
      <c r="D132" s="150">
        <v>32100</v>
      </c>
      <c r="E132" s="150">
        <v>34800</v>
      </c>
      <c r="F132" s="150">
        <v>36700</v>
      </c>
      <c r="G132" s="150">
        <v>36200</v>
      </c>
    </row>
    <row r="133" spans="1:7" x14ac:dyDescent="0.3">
      <c r="A133" s="145" t="s">
        <v>307</v>
      </c>
      <c r="B133" s="150">
        <v>0</v>
      </c>
      <c r="C133" s="150">
        <v>0</v>
      </c>
      <c r="D133" s="150">
        <v>0</v>
      </c>
      <c r="E133" s="150">
        <v>0</v>
      </c>
      <c r="F133" s="150">
        <v>0</v>
      </c>
      <c r="G133" s="150">
        <v>0</v>
      </c>
    </row>
    <row r="134" spans="1:7" x14ac:dyDescent="0.3">
      <c r="A134" s="145" t="s">
        <v>308</v>
      </c>
      <c r="B134" s="150">
        <v>9500</v>
      </c>
      <c r="C134" s="150">
        <v>10200</v>
      </c>
      <c r="D134" s="150">
        <v>11200</v>
      </c>
      <c r="E134" s="150">
        <v>12200</v>
      </c>
      <c r="F134" s="150">
        <v>12800</v>
      </c>
      <c r="G134" s="150">
        <v>12700</v>
      </c>
    </row>
    <row r="135" spans="1:7" x14ac:dyDescent="0.3">
      <c r="A135" s="145" t="s">
        <v>171</v>
      </c>
      <c r="B135" s="150">
        <v>17600</v>
      </c>
      <c r="C135" s="150">
        <v>18800</v>
      </c>
      <c r="D135" s="150">
        <v>20900</v>
      </c>
      <c r="E135" s="150">
        <v>22600</v>
      </c>
      <c r="F135" s="150">
        <v>23900</v>
      </c>
      <c r="G135" s="150">
        <v>23500</v>
      </c>
    </row>
    <row r="136" spans="1:7" x14ac:dyDescent="0.3">
      <c r="A136" s="147"/>
      <c r="B136" s="152"/>
      <c r="C136" s="152"/>
      <c r="D136" s="152"/>
      <c r="E136" s="152"/>
      <c r="F136" s="152"/>
      <c r="G136" s="152"/>
    </row>
    <row r="137" spans="1:7" x14ac:dyDescent="0.3">
      <c r="A137" s="147"/>
      <c r="B137" s="152"/>
      <c r="C137" s="152"/>
      <c r="D137" s="152"/>
      <c r="E137" s="152"/>
      <c r="F137" s="152"/>
      <c r="G137" s="152"/>
    </row>
    <row r="138" spans="1:7" ht="17.399999999999999" x14ac:dyDescent="0.35">
      <c r="A138" s="144" t="s">
        <v>3</v>
      </c>
      <c r="B138" s="138">
        <v>2018</v>
      </c>
      <c r="C138" s="138">
        <v>2019</v>
      </c>
      <c r="D138" s="138">
        <v>2020</v>
      </c>
      <c r="E138" s="138">
        <v>2021</v>
      </c>
      <c r="F138" s="138">
        <v>2022</v>
      </c>
      <c r="G138" s="138">
        <v>2023</v>
      </c>
    </row>
    <row r="139" spans="1:7" x14ac:dyDescent="0.3">
      <c r="A139" s="145" t="s">
        <v>292</v>
      </c>
      <c r="B139" s="146"/>
      <c r="C139" s="154"/>
      <c r="D139" s="154"/>
      <c r="E139" s="154"/>
      <c r="F139" s="154"/>
      <c r="G139" s="154"/>
    </row>
    <row r="140" spans="1:7" x14ac:dyDescent="0.3">
      <c r="A140" s="148" t="s">
        <v>293</v>
      </c>
      <c r="B140" s="146">
        <v>116700</v>
      </c>
      <c r="C140" s="146">
        <v>118000</v>
      </c>
      <c r="D140" s="146">
        <v>120000</v>
      </c>
      <c r="E140" s="146">
        <v>123000</v>
      </c>
      <c r="F140" s="146">
        <v>126000</v>
      </c>
      <c r="G140" s="146">
        <v>129000</v>
      </c>
    </row>
    <row r="141" spans="1:7" x14ac:dyDescent="0.3">
      <c r="A141" s="148" t="s">
        <v>294</v>
      </c>
      <c r="B141" s="137">
        <v>75700</v>
      </c>
      <c r="C141" s="137">
        <v>75000</v>
      </c>
      <c r="D141" s="137">
        <v>77000</v>
      </c>
      <c r="E141" s="137">
        <v>79000</v>
      </c>
      <c r="F141" s="137">
        <v>81000</v>
      </c>
      <c r="G141" s="137">
        <v>84000</v>
      </c>
    </row>
    <row r="142" spans="1:7" x14ac:dyDescent="0.3">
      <c r="A142" s="149" t="s">
        <v>295</v>
      </c>
      <c r="B142" s="139">
        <v>192400</v>
      </c>
      <c r="C142" s="139">
        <v>193000</v>
      </c>
      <c r="D142" s="139">
        <v>197000</v>
      </c>
      <c r="E142" s="139">
        <v>202000</v>
      </c>
      <c r="F142" s="139">
        <v>207000</v>
      </c>
      <c r="G142" s="139">
        <v>213000</v>
      </c>
    </row>
    <row r="143" spans="1:7" x14ac:dyDescent="0.3">
      <c r="A143" s="148" t="s">
        <v>296</v>
      </c>
      <c r="B143" s="137">
        <v>341200</v>
      </c>
      <c r="C143" s="137">
        <v>332800</v>
      </c>
      <c r="D143" s="137">
        <v>328900</v>
      </c>
      <c r="E143" s="137">
        <v>318600</v>
      </c>
      <c r="F143" s="137">
        <v>310300</v>
      </c>
      <c r="G143" s="137">
        <v>302400</v>
      </c>
    </row>
    <row r="144" spans="1:7" x14ac:dyDescent="0.3">
      <c r="A144" s="151" t="s">
        <v>371</v>
      </c>
      <c r="B144" s="137">
        <v>10400</v>
      </c>
      <c r="C144" s="137">
        <v>11200</v>
      </c>
      <c r="D144" s="137">
        <v>12100</v>
      </c>
      <c r="E144" s="137">
        <v>13200</v>
      </c>
      <c r="F144" s="137">
        <v>14500</v>
      </c>
      <c r="G144" s="137">
        <v>16000</v>
      </c>
    </row>
    <row r="145" spans="1:7" x14ac:dyDescent="0.3">
      <c r="A145" s="145" t="s">
        <v>297</v>
      </c>
      <c r="B145" s="139">
        <v>544000</v>
      </c>
      <c r="C145" s="139">
        <v>537000</v>
      </c>
      <c r="D145" s="139">
        <v>538000</v>
      </c>
      <c r="E145" s="139">
        <v>533800</v>
      </c>
      <c r="F145" s="139">
        <v>531800</v>
      </c>
      <c r="G145" s="139">
        <v>531400</v>
      </c>
    </row>
    <row r="146" spans="1:7" x14ac:dyDescent="0.3">
      <c r="A146" s="134"/>
      <c r="B146" s="146"/>
      <c r="C146" s="146"/>
      <c r="D146" s="146"/>
      <c r="E146" s="146"/>
      <c r="F146" s="146"/>
      <c r="G146" s="146"/>
    </row>
    <row r="147" spans="1:7" x14ac:dyDescent="0.3">
      <c r="A147" s="145" t="s">
        <v>298</v>
      </c>
      <c r="B147" s="146"/>
      <c r="C147" s="146"/>
      <c r="D147" s="146"/>
      <c r="E147" s="146"/>
      <c r="F147" s="146"/>
      <c r="G147" s="146"/>
    </row>
    <row r="148" spans="1:7" x14ac:dyDescent="0.3">
      <c r="A148" s="148" t="s">
        <v>299</v>
      </c>
      <c r="B148" s="137">
        <v>18300</v>
      </c>
      <c r="C148" s="137">
        <v>21400</v>
      </c>
      <c r="D148" s="137">
        <v>20700</v>
      </c>
      <c r="E148" s="137">
        <v>21200</v>
      </c>
      <c r="F148" s="137">
        <v>22900</v>
      </c>
      <c r="G148" s="137">
        <v>24600</v>
      </c>
    </row>
    <row r="149" spans="1:7" x14ac:dyDescent="0.3">
      <c r="A149" s="148" t="s">
        <v>300</v>
      </c>
      <c r="B149" s="137">
        <v>422000</v>
      </c>
      <c r="C149" s="137">
        <v>436400</v>
      </c>
      <c r="D149" s="137">
        <v>460800</v>
      </c>
      <c r="E149" s="137">
        <v>423400</v>
      </c>
      <c r="F149" s="137">
        <v>433600</v>
      </c>
      <c r="G149" s="137">
        <v>459200</v>
      </c>
    </row>
    <row r="150" spans="1:7" x14ac:dyDescent="0.3">
      <c r="A150" s="148" t="s">
        <v>372</v>
      </c>
      <c r="B150" s="137">
        <v>-23300</v>
      </c>
      <c r="C150" s="137">
        <v>-17800</v>
      </c>
      <c r="D150" s="137">
        <v>-29800</v>
      </c>
      <c r="E150" s="137">
        <v>-8900</v>
      </c>
      <c r="F150" s="137">
        <v>-11000</v>
      </c>
      <c r="G150" s="137">
        <v>-20400</v>
      </c>
    </row>
    <row r="151" spans="1:7" x14ac:dyDescent="0.3">
      <c r="A151" s="149" t="s">
        <v>301</v>
      </c>
      <c r="B151" s="139">
        <v>417000</v>
      </c>
      <c r="C151" s="139">
        <v>440000</v>
      </c>
      <c r="D151" s="139">
        <v>451700</v>
      </c>
      <c r="E151" s="139">
        <v>435700</v>
      </c>
      <c r="F151" s="139">
        <v>445500</v>
      </c>
      <c r="G151" s="139">
        <v>463400</v>
      </c>
    </row>
    <row r="152" spans="1:7" x14ac:dyDescent="0.3">
      <c r="A152" s="148" t="s">
        <v>302</v>
      </c>
      <c r="B152" s="137">
        <v>5700</v>
      </c>
      <c r="C152" s="137">
        <v>6100</v>
      </c>
      <c r="D152" s="137">
        <v>6300</v>
      </c>
      <c r="E152" s="137">
        <v>6500</v>
      </c>
      <c r="F152" s="137">
        <v>6600</v>
      </c>
      <c r="G152" s="137">
        <v>6900</v>
      </c>
    </row>
    <row r="153" spans="1:7" x14ac:dyDescent="0.3">
      <c r="A153" s="148" t="s">
        <v>303</v>
      </c>
      <c r="B153" s="137">
        <v>-2200</v>
      </c>
      <c r="C153" s="137">
        <v>-2100</v>
      </c>
      <c r="D153" s="137">
        <v>-1800</v>
      </c>
      <c r="E153" s="137">
        <v>-1600</v>
      </c>
      <c r="F153" s="137">
        <v>-1400</v>
      </c>
      <c r="G153" s="137">
        <v>-1400</v>
      </c>
    </row>
    <row r="154" spans="1:7" x14ac:dyDescent="0.3">
      <c r="A154" s="149" t="s">
        <v>304</v>
      </c>
      <c r="B154" s="139">
        <v>3500</v>
      </c>
      <c r="C154" s="139">
        <v>4000</v>
      </c>
      <c r="D154" s="139">
        <v>4500</v>
      </c>
      <c r="E154" s="139">
        <v>4900</v>
      </c>
      <c r="F154" s="139">
        <v>5200</v>
      </c>
      <c r="G154" s="139">
        <v>5500</v>
      </c>
    </row>
    <row r="155" spans="1:7" x14ac:dyDescent="0.3">
      <c r="A155" s="149" t="s">
        <v>373</v>
      </c>
      <c r="B155" s="139">
        <v>10800</v>
      </c>
      <c r="C155" s="139">
        <v>11600</v>
      </c>
      <c r="D155" s="139">
        <v>12200</v>
      </c>
      <c r="E155" s="139">
        <v>12700</v>
      </c>
      <c r="F155" s="139">
        <v>13400</v>
      </c>
      <c r="G155" s="139">
        <v>13900</v>
      </c>
    </row>
    <row r="156" spans="1:7" x14ac:dyDescent="0.3">
      <c r="A156" s="149" t="s">
        <v>305</v>
      </c>
      <c r="B156" s="139">
        <v>431300</v>
      </c>
      <c r="C156" s="139">
        <v>455600</v>
      </c>
      <c r="D156" s="139">
        <v>468400</v>
      </c>
      <c r="E156" s="139">
        <v>453300</v>
      </c>
      <c r="F156" s="139">
        <v>464100</v>
      </c>
      <c r="G156" s="139">
        <v>482800</v>
      </c>
    </row>
    <row r="157" spans="1:7" x14ac:dyDescent="0.3">
      <c r="A157" s="148"/>
      <c r="B157" s="146"/>
      <c r="C157" s="146"/>
      <c r="D157" s="146"/>
      <c r="E157" s="146"/>
      <c r="F157" s="146"/>
      <c r="G157" s="146"/>
    </row>
    <row r="158" spans="1:7" x14ac:dyDescent="0.3">
      <c r="A158" s="145" t="s">
        <v>306</v>
      </c>
      <c r="B158" s="150">
        <v>112700</v>
      </c>
      <c r="C158" s="150">
        <v>81400</v>
      </c>
      <c r="D158" s="150">
        <v>69600</v>
      </c>
      <c r="E158" s="150">
        <v>80500</v>
      </c>
      <c r="F158" s="150">
        <v>67700</v>
      </c>
      <c r="G158" s="150">
        <v>48600</v>
      </c>
    </row>
    <row r="159" spans="1:7" x14ac:dyDescent="0.3">
      <c r="A159" s="145" t="s">
        <v>307</v>
      </c>
      <c r="B159" s="150">
        <v>0</v>
      </c>
      <c r="C159" s="150">
        <v>0</v>
      </c>
      <c r="D159" s="150">
        <v>0</v>
      </c>
      <c r="E159" s="150">
        <v>0</v>
      </c>
      <c r="F159" s="150">
        <v>0</v>
      </c>
      <c r="G159" s="150">
        <v>0</v>
      </c>
    </row>
    <row r="160" spans="1:7" x14ac:dyDescent="0.3">
      <c r="A160" s="145" t="s">
        <v>308</v>
      </c>
      <c r="B160" s="150">
        <v>39400</v>
      </c>
      <c r="C160" s="150">
        <v>28500</v>
      </c>
      <c r="D160" s="150">
        <v>24400</v>
      </c>
      <c r="E160" s="150">
        <v>28200</v>
      </c>
      <c r="F160" s="150">
        <v>23700</v>
      </c>
      <c r="G160" s="150">
        <v>17000</v>
      </c>
    </row>
    <row r="161" spans="1:7" x14ac:dyDescent="0.3">
      <c r="A161" s="145" t="s">
        <v>171</v>
      </c>
      <c r="B161" s="150">
        <v>73300</v>
      </c>
      <c r="C161" s="150">
        <v>52900</v>
      </c>
      <c r="D161" s="150">
        <v>45200</v>
      </c>
      <c r="E161" s="150">
        <v>52300</v>
      </c>
      <c r="F161" s="150">
        <v>44000</v>
      </c>
      <c r="G161" s="150">
        <v>31600</v>
      </c>
    </row>
    <row r="162" spans="1:7" x14ac:dyDescent="0.3">
      <c r="A162" s="49"/>
      <c r="B162" s="153"/>
      <c r="C162" s="153"/>
      <c r="D162" s="153"/>
      <c r="E162" s="153"/>
      <c r="F162" s="153"/>
      <c r="G162" s="153"/>
    </row>
    <row r="163" spans="1:7" x14ac:dyDescent="0.3">
      <c r="A163" s="49"/>
      <c r="B163" s="153"/>
      <c r="C163" s="153"/>
      <c r="D163" s="153"/>
      <c r="E163" s="153"/>
      <c r="F163" s="153"/>
      <c r="G163" s="153"/>
    </row>
    <row r="164" spans="1:7" ht="17.399999999999999" x14ac:dyDescent="0.35">
      <c r="A164" s="144" t="s">
        <v>328</v>
      </c>
      <c r="B164" s="138">
        <v>2018</v>
      </c>
      <c r="C164" s="138">
        <v>2019</v>
      </c>
      <c r="D164" s="138">
        <v>2020</v>
      </c>
      <c r="E164" s="138">
        <v>2021</v>
      </c>
      <c r="F164" s="138">
        <v>2022</v>
      </c>
      <c r="G164" s="138">
        <v>2023</v>
      </c>
    </row>
    <row r="165" spans="1:7" x14ac:dyDescent="0.3">
      <c r="A165" s="145" t="s">
        <v>374</v>
      </c>
      <c r="B165" s="150">
        <v>0</v>
      </c>
      <c r="C165" s="150">
        <v>0</v>
      </c>
      <c r="D165" s="150">
        <v>0</v>
      </c>
      <c r="E165" s="150">
        <v>0</v>
      </c>
      <c r="F165" s="150">
        <v>0</v>
      </c>
      <c r="G165" s="150">
        <v>0</v>
      </c>
    </row>
    <row r="166" spans="1:7" x14ac:dyDescent="0.3">
      <c r="A166" s="145" t="s">
        <v>305</v>
      </c>
      <c r="B166" s="150">
        <v>0</v>
      </c>
      <c r="C166" s="150">
        <v>0</v>
      </c>
      <c r="D166" s="150">
        <v>0</v>
      </c>
      <c r="E166" s="150">
        <v>0</v>
      </c>
      <c r="F166" s="150">
        <v>0</v>
      </c>
      <c r="G166" s="150">
        <v>0</v>
      </c>
    </row>
    <row r="167" spans="1:7" x14ac:dyDescent="0.3">
      <c r="A167" s="145" t="s">
        <v>306</v>
      </c>
      <c r="B167" s="150">
        <v>0</v>
      </c>
      <c r="C167" s="150">
        <v>0</v>
      </c>
      <c r="D167" s="150">
        <v>0</v>
      </c>
      <c r="E167" s="150">
        <v>0</v>
      </c>
      <c r="F167" s="150">
        <v>0</v>
      </c>
      <c r="G167" s="150">
        <v>0</v>
      </c>
    </row>
    <row r="168" spans="1:7" x14ac:dyDescent="0.3">
      <c r="A168" s="145" t="s">
        <v>307</v>
      </c>
      <c r="B168" s="150">
        <v>18000.000000000004</v>
      </c>
      <c r="C168" s="150">
        <v>18000.000000000004</v>
      </c>
      <c r="D168" s="150">
        <v>18000.000000000004</v>
      </c>
      <c r="E168" s="150">
        <v>18000.000000000004</v>
      </c>
      <c r="F168" s="150">
        <v>18000.000000000004</v>
      </c>
      <c r="G168" s="150">
        <v>7375.0000000000018</v>
      </c>
    </row>
    <row r="169" spans="1:7" x14ac:dyDescent="0.3">
      <c r="A169" s="145" t="s">
        <v>308</v>
      </c>
      <c r="B169" s="139">
        <v>-6200</v>
      </c>
      <c r="C169" s="139">
        <v>-6400</v>
      </c>
      <c r="D169" s="139">
        <v>-6300</v>
      </c>
      <c r="E169" s="139">
        <v>-6400</v>
      </c>
      <c r="F169" s="139">
        <v>-6300</v>
      </c>
      <c r="G169" s="139">
        <v>-2600</v>
      </c>
    </row>
    <row r="170" spans="1:7" x14ac:dyDescent="0.3">
      <c r="A170" s="145" t="s">
        <v>171</v>
      </c>
      <c r="B170" s="150">
        <v>-11800.000000000004</v>
      </c>
      <c r="C170" s="150">
        <v>-11600.000000000004</v>
      </c>
      <c r="D170" s="150">
        <v>-11700.000000000004</v>
      </c>
      <c r="E170" s="150">
        <v>-11600.000000000004</v>
      </c>
      <c r="F170" s="150">
        <v>-11700.000000000004</v>
      </c>
      <c r="G170" s="150">
        <v>-4775.0000000000018</v>
      </c>
    </row>
    <row r="171" spans="1:7" x14ac:dyDescent="0.3">
      <c r="B171" s="156"/>
      <c r="C171" s="156"/>
      <c r="D171" s="156"/>
      <c r="E171" s="156"/>
      <c r="F171" s="156"/>
      <c r="G171" s="156"/>
    </row>
    <row r="172" spans="1:7" x14ac:dyDescent="0.3">
      <c r="B172" s="156"/>
      <c r="C172" s="156"/>
      <c r="D172" s="156"/>
      <c r="E172" s="156"/>
      <c r="F172" s="156"/>
      <c r="G172" s="156"/>
    </row>
    <row r="173" spans="1:7" x14ac:dyDescent="0.3">
      <c r="B173" s="156"/>
      <c r="C173" s="156"/>
      <c r="D173" s="156"/>
      <c r="E173" s="156"/>
      <c r="F173" s="156"/>
      <c r="G173" s="156"/>
    </row>
    <row r="174" spans="1:7" x14ac:dyDescent="0.3">
      <c r="B174" s="156"/>
      <c r="C174" s="156"/>
      <c r="D174" s="156"/>
      <c r="E174" s="156"/>
      <c r="F174" s="156"/>
      <c r="G174" s="156"/>
    </row>
  </sheetData>
  <mergeCells count="3">
    <mergeCell ref="A2:G2"/>
    <mergeCell ref="A4:G4"/>
    <mergeCell ref="A1:G1"/>
  </mergeCells>
  <pageMargins left="0.7" right="0.7" top="0.75" bottom="0.75" header="0.3" footer="0.3"/>
  <pageSetup orientation="portrait"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N93"/>
  <sheetViews>
    <sheetView workbookViewId="0">
      <selection activeCell="N1" sqref="N1"/>
    </sheetView>
  </sheetViews>
  <sheetFormatPr defaultRowHeight="14.4" x14ac:dyDescent="0.3"/>
  <cols>
    <col min="1" max="1" width="31.109375" style="141" customWidth="1"/>
    <col min="2" max="7" width="11" style="141" customWidth="1"/>
    <col min="8" max="13" width="8.88671875" style="63"/>
    <col min="14" max="14" width="10.109375" style="63" bestFit="1" customWidth="1"/>
    <col min="15" max="16384" width="8.88671875" style="63"/>
  </cols>
  <sheetData>
    <row r="1" spans="1:14" s="83" customFormat="1" x14ac:dyDescent="0.3">
      <c r="A1" s="400" t="s">
        <v>382</v>
      </c>
      <c r="B1" s="400"/>
      <c r="C1" s="400"/>
      <c r="D1" s="400"/>
      <c r="E1" s="400"/>
      <c r="F1" s="400"/>
      <c r="G1" s="400"/>
      <c r="N1" s="278" t="str">
        <f>HYPERLINK("#'Navigation'!A1","Navigation")</f>
        <v>Navigation</v>
      </c>
    </row>
    <row r="2" spans="1:14" x14ac:dyDescent="0.3">
      <c r="A2" s="400" t="s">
        <v>144</v>
      </c>
      <c r="B2" s="400"/>
      <c r="C2" s="400"/>
      <c r="D2" s="400"/>
      <c r="E2" s="400"/>
      <c r="F2" s="400"/>
      <c r="G2" s="400"/>
    </row>
    <row r="3" spans="1:14" x14ac:dyDescent="0.3">
      <c r="A3" s="401" t="s">
        <v>375</v>
      </c>
      <c r="B3" s="401"/>
      <c r="C3" s="401"/>
      <c r="D3" s="401"/>
      <c r="E3" s="401"/>
      <c r="F3" s="401"/>
      <c r="G3" s="401"/>
    </row>
    <row r="4" spans="1:14" x14ac:dyDescent="0.3">
      <c r="A4" s="158"/>
      <c r="B4" s="158"/>
      <c r="C4" s="158"/>
      <c r="D4" s="158"/>
      <c r="E4" s="158"/>
      <c r="F4" s="158"/>
      <c r="G4" s="158"/>
    </row>
    <row r="5" spans="1:14" x14ac:dyDescent="0.3">
      <c r="A5" s="49" t="s">
        <v>376</v>
      </c>
      <c r="B5" s="158"/>
      <c r="C5" s="158"/>
      <c r="D5" s="158"/>
      <c r="E5" s="158"/>
      <c r="F5" s="158"/>
      <c r="G5" s="158"/>
    </row>
    <row r="6" spans="1:14" x14ac:dyDescent="0.3">
      <c r="A6" s="147"/>
      <c r="B6" s="147"/>
      <c r="C6" s="147"/>
      <c r="D6" s="147"/>
      <c r="E6" s="147"/>
      <c r="F6" s="147"/>
      <c r="G6" s="147"/>
    </row>
    <row r="7" spans="1:14" ht="17.399999999999999" x14ac:dyDescent="0.35">
      <c r="A7" s="144" t="s">
        <v>0</v>
      </c>
      <c r="B7" s="138">
        <v>2018</v>
      </c>
      <c r="C7" s="138">
        <v>2019</v>
      </c>
      <c r="D7" s="138">
        <v>2020</v>
      </c>
      <c r="E7" s="138">
        <v>2021</v>
      </c>
      <c r="F7" s="138">
        <v>2022</v>
      </c>
      <c r="G7" s="138">
        <v>2023</v>
      </c>
    </row>
    <row r="8" spans="1:14" x14ac:dyDescent="0.3">
      <c r="A8" s="160" t="s">
        <v>314</v>
      </c>
      <c r="B8" s="161">
        <v>1022230</v>
      </c>
      <c r="C8" s="161">
        <v>1046640</v>
      </c>
      <c r="D8" s="161">
        <v>1067190</v>
      </c>
      <c r="E8" s="161">
        <v>1100600</v>
      </c>
      <c r="F8" s="161">
        <v>1140470</v>
      </c>
      <c r="G8" s="161">
        <v>1172530</v>
      </c>
    </row>
    <row r="9" spans="1:14" x14ac:dyDescent="0.3">
      <c r="A9" s="160" t="s">
        <v>315</v>
      </c>
      <c r="B9" s="161">
        <v>6133380</v>
      </c>
      <c r="C9" s="161">
        <v>6279840</v>
      </c>
      <c r="D9" s="161">
        <v>6403140</v>
      </c>
      <c r="E9" s="161">
        <v>6603600</v>
      </c>
      <c r="F9" s="161">
        <v>6842820</v>
      </c>
      <c r="G9" s="161">
        <v>7035180</v>
      </c>
    </row>
    <row r="10" spans="1:14" x14ac:dyDescent="0.3">
      <c r="A10" s="160" t="s">
        <v>316</v>
      </c>
      <c r="B10" s="161">
        <v>3066690</v>
      </c>
      <c r="C10" s="161">
        <v>3139920</v>
      </c>
      <c r="D10" s="161">
        <v>3201570</v>
      </c>
      <c r="E10" s="161">
        <v>3301800</v>
      </c>
      <c r="F10" s="161">
        <v>3421410</v>
      </c>
      <c r="G10" s="161">
        <v>3517590</v>
      </c>
    </row>
    <row r="11" spans="1:14" x14ac:dyDescent="0.3">
      <c r="A11" s="134" t="s">
        <v>317</v>
      </c>
      <c r="B11" s="161">
        <v>10222300</v>
      </c>
      <c r="C11" s="161">
        <v>10466400</v>
      </c>
      <c r="D11" s="161">
        <v>10671900</v>
      </c>
      <c r="E11" s="161">
        <v>11006000</v>
      </c>
      <c r="F11" s="161">
        <v>11404700</v>
      </c>
      <c r="G11" s="161">
        <v>11725300</v>
      </c>
    </row>
    <row r="12" spans="1:14" x14ac:dyDescent="0.3">
      <c r="A12" s="134" t="s">
        <v>318</v>
      </c>
      <c r="B12" s="161">
        <v>1878100</v>
      </c>
      <c r="C12" s="161">
        <v>2128200</v>
      </c>
      <c r="D12" s="161">
        <v>2515900</v>
      </c>
      <c r="E12" s="161">
        <v>3057800</v>
      </c>
      <c r="F12" s="161">
        <v>3777900</v>
      </c>
      <c r="G12" s="161">
        <v>4872200</v>
      </c>
    </row>
    <row r="13" spans="1:14" x14ac:dyDescent="0.3">
      <c r="A13" s="134" t="s">
        <v>319</v>
      </c>
      <c r="B13" s="161">
        <v>0</v>
      </c>
      <c r="C13" s="161">
        <v>0</v>
      </c>
      <c r="D13" s="161">
        <v>0</v>
      </c>
      <c r="E13" s="161">
        <v>0</v>
      </c>
      <c r="F13" s="161">
        <v>0</v>
      </c>
      <c r="G13" s="161">
        <v>0</v>
      </c>
    </row>
    <row r="14" spans="1:14" x14ac:dyDescent="0.3">
      <c r="A14" s="138" t="s">
        <v>320</v>
      </c>
      <c r="B14" s="162">
        <v>12100400</v>
      </c>
      <c r="C14" s="162">
        <v>12594600</v>
      </c>
      <c r="D14" s="162">
        <v>13187800</v>
      </c>
      <c r="E14" s="162">
        <v>14063800</v>
      </c>
      <c r="F14" s="162">
        <v>15182600</v>
      </c>
      <c r="G14" s="162">
        <v>16597500</v>
      </c>
    </row>
    <row r="15" spans="1:14" x14ac:dyDescent="0.3">
      <c r="A15" s="134"/>
      <c r="B15" s="161"/>
      <c r="C15" s="161"/>
      <c r="D15" s="161"/>
      <c r="E15" s="161"/>
      <c r="F15" s="161"/>
      <c r="G15" s="161"/>
    </row>
    <row r="16" spans="1:14" x14ac:dyDescent="0.3">
      <c r="A16" s="134" t="s">
        <v>321</v>
      </c>
      <c r="B16" s="161">
        <v>11231200</v>
      </c>
      <c r="C16" s="161">
        <v>11716000</v>
      </c>
      <c r="D16" s="161">
        <v>12299000</v>
      </c>
      <c r="E16" s="161">
        <v>13160200</v>
      </c>
      <c r="F16" s="161">
        <v>14280300</v>
      </c>
      <c r="G16" s="161">
        <v>15856500</v>
      </c>
    </row>
    <row r="17" spans="1:7" x14ac:dyDescent="0.3">
      <c r="A17" s="134" t="s">
        <v>322</v>
      </c>
      <c r="B17" s="161">
        <v>225000</v>
      </c>
      <c r="C17" s="161">
        <v>225000</v>
      </c>
      <c r="D17" s="161">
        <v>225000</v>
      </c>
      <c r="E17" s="161">
        <v>225000</v>
      </c>
      <c r="F17" s="161">
        <v>225000</v>
      </c>
      <c r="G17" s="161">
        <v>75000</v>
      </c>
    </row>
    <row r="18" spans="1:7" x14ac:dyDescent="0.3">
      <c r="A18" s="138" t="s">
        <v>210</v>
      </c>
      <c r="B18" s="162">
        <v>11456200</v>
      </c>
      <c r="C18" s="162">
        <v>11941000</v>
      </c>
      <c r="D18" s="162">
        <v>12524000</v>
      </c>
      <c r="E18" s="162">
        <v>13385200</v>
      </c>
      <c r="F18" s="162">
        <v>14505300</v>
      </c>
      <c r="G18" s="162">
        <v>15931500</v>
      </c>
    </row>
    <row r="19" spans="1:7" x14ac:dyDescent="0.3">
      <c r="A19" s="134"/>
      <c r="B19" s="161"/>
      <c r="C19" s="161"/>
      <c r="D19" s="161"/>
      <c r="E19" s="161"/>
      <c r="F19" s="161"/>
      <c r="G19" s="161"/>
    </row>
    <row r="20" spans="1:7" x14ac:dyDescent="0.3">
      <c r="A20" s="138" t="s">
        <v>323</v>
      </c>
      <c r="B20" s="162">
        <v>644200</v>
      </c>
      <c r="C20" s="162">
        <v>653600</v>
      </c>
      <c r="D20" s="162">
        <v>663800</v>
      </c>
      <c r="E20" s="162">
        <v>678600</v>
      </c>
      <c r="F20" s="162">
        <v>677300</v>
      </c>
      <c r="G20" s="162">
        <v>666000</v>
      </c>
    </row>
    <row r="21" spans="1:7" x14ac:dyDescent="0.3">
      <c r="A21" s="163"/>
      <c r="B21" s="164"/>
      <c r="C21" s="164"/>
      <c r="D21" s="164"/>
      <c r="E21" s="164"/>
      <c r="F21" s="164"/>
      <c r="G21" s="164"/>
    </row>
    <row r="22" spans="1:7" x14ac:dyDescent="0.3">
      <c r="A22" s="138" t="s">
        <v>324</v>
      </c>
      <c r="B22" s="165">
        <v>3.38</v>
      </c>
      <c r="C22" s="165">
        <v>3.33</v>
      </c>
      <c r="D22" s="165">
        <v>3.24</v>
      </c>
      <c r="E22" s="165">
        <v>3.12</v>
      </c>
      <c r="F22" s="165">
        <v>3.06</v>
      </c>
      <c r="G22" s="165">
        <v>2.87</v>
      </c>
    </row>
    <row r="23" spans="1:7" x14ac:dyDescent="0.3">
      <c r="A23" s="138" t="s">
        <v>325</v>
      </c>
      <c r="B23" s="165">
        <v>0.34927041291524369</v>
      </c>
      <c r="C23" s="165">
        <v>0.34424724602203183</v>
      </c>
      <c r="D23" s="165">
        <v>0.33895751732449531</v>
      </c>
      <c r="E23" s="165">
        <v>0.33156498673740054</v>
      </c>
      <c r="F23" s="165">
        <v>0.33220138786357595</v>
      </c>
      <c r="G23" s="165">
        <v>0.11261261261261261</v>
      </c>
    </row>
    <row r="24" spans="1:7" x14ac:dyDescent="0.3">
      <c r="A24" s="147"/>
      <c r="B24" s="147"/>
      <c r="C24" s="147"/>
      <c r="D24" s="147"/>
      <c r="E24" s="147"/>
      <c r="F24" s="147"/>
      <c r="G24" s="147"/>
    </row>
    <row r="25" spans="1:7" ht="17.399999999999999" x14ac:dyDescent="0.35">
      <c r="A25" s="144" t="s">
        <v>326</v>
      </c>
      <c r="B25" s="138">
        <v>2018</v>
      </c>
      <c r="C25" s="138">
        <v>2019</v>
      </c>
      <c r="D25" s="138">
        <v>2020</v>
      </c>
      <c r="E25" s="138">
        <v>2021</v>
      </c>
      <c r="F25" s="138">
        <v>2022</v>
      </c>
      <c r="G25" s="138">
        <v>2023</v>
      </c>
    </row>
    <row r="26" spans="1:7" x14ac:dyDescent="0.3">
      <c r="A26" s="134" t="s">
        <v>327</v>
      </c>
      <c r="B26" s="161">
        <v>365100</v>
      </c>
      <c r="C26" s="161">
        <v>457300</v>
      </c>
      <c r="D26" s="161">
        <v>459700</v>
      </c>
      <c r="E26" s="161">
        <v>532900</v>
      </c>
      <c r="F26" s="161">
        <v>608800</v>
      </c>
      <c r="G26" s="161">
        <v>687600</v>
      </c>
    </row>
    <row r="27" spans="1:7" x14ac:dyDescent="0.3">
      <c r="A27" s="134" t="s">
        <v>318</v>
      </c>
      <c r="B27" s="161">
        <v>1878100</v>
      </c>
      <c r="C27" s="161">
        <v>2128200</v>
      </c>
      <c r="D27" s="161">
        <v>2515900</v>
      </c>
      <c r="E27" s="161">
        <v>3057800</v>
      </c>
      <c r="F27" s="161">
        <v>3777900</v>
      </c>
      <c r="G27" s="161">
        <v>4872200</v>
      </c>
    </row>
    <row r="28" spans="1:7" x14ac:dyDescent="0.3">
      <c r="A28" s="134" t="s">
        <v>319</v>
      </c>
      <c r="B28" s="161">
        <v>0</v>
      </c>
      <c r="C28" s="161">
        <v>0</v>
      </c>
      <c r="D28" s="161">
        <v>0</v>
      </c>
      <c r="E28" s="161">
        <v>0</v>
      </c>
      <c r="F28" s="161">
        <v>0</v>
      </c>
      <c r="G28" s="161">
        <v>0</v>
      </c>
    </row>
    <row r="29" spans="1:7" x14ac:dyDescent="0.3">
      <c r="A29" s="138" t="s">
        <v>320</v>
      </c>
      <c r="B29" s="162">
        <v>2243200</v>
      </c>
      <c r="C29" s="162">
        <v>2585500</v>
      </c>
      <c r="D29" s="162">
        <v>2975600</v>
      </c>
      <c r="E29" s="162">
        <v>3590700</v>
      </c>
      <c r="F29" s="162">
        <v>4386700</v>
      </c>
      <c r="G29" s="162">
        <v>5559800</v>
      </c>
    </row>
    <row r="30" spans="1:7" x14ac:dyDescent="0.3">
      <c r="A30" s="134"/>
      <c r="B30" s="161"/>
      <c r="C30" s="161"/>
      <c r="D30" s="161"/>
      <c r="E30" s="161"/>
      <c r="F30" s="161"/>
      <c r="G30" s="161"/>
    </row>
    <row r="31" spans="1:7" x14ac:dyDescent="0.3">
      <c r="A31" s="134" t="s">
        <v>321</v>
      </c>
      <c r="B31" s="161">
        <v>2086200</v>
      </c>
      <c r="C31" s="161">
        <v>2417400</v>
      </c>
      <c r="D31" s="161">
        <v>2797100</v>
      </c>
      <c r="E31" s="161">
        <v>3398700</v>
      </c>
      <c r="F31" s="161">
        <v>4198300</v>
      </c>
      <c r="G31" s="161">
        <v>5385700</v>
      </c>
    </row>
    <row r="32" spans="1:7" x14ac:dyDescent="0.3">
      <c r="A32" s="138" t="s">
        <v>210</v>
      </c>
      <c r="B32" s="162">
        <v>2086200</v>
      </c>
      <c r="C32" s="162">
        <v>2417400</v>
      </c>
      <c r="D32" s="162">
        <v>2797100</v>
      </c>
      <c r="E32" s="162">
        <v>3398700</v>
      </c>
      <c r="F32" s="162">
        <v>4198300</v>
      </c>
      <c r="G32" s="162">
        <v>5385700</v>
      </c>
    </row>
    <row r="33" spans="1:7" x14ac:dyDescent="0.3">
      <c r="A33" s="134"/>
      <c r="B33" s="161"/>
      <c r="C33" s="161"/>
      <c r="D33" s="161"/>
      <c r="E33" s="161"/>
      <c r="F33" s="161"/>
      <c r="G33" s="161"/>
    </row>
    <row r="34" spans="1:7" x14ac:dyDescent="0.3">
      <c r="A34" s="138" t="s">
        <v>323</v>
      </c>
      <c r="B34" s="162">
        <v>157000</v>
      </c>
      <c r="C34" s="162">
        <v>168100</v>
      </c>
      <c r="D34" s="162">
        <v>178500</v>
      </c>
      <c r="E34" s="162">
        <v>192000</v>
      </c>
      <c r="F34" s="162">
        <v>188400</v>
      </c>
      <c r="G34" s="162">
        <v>174100</v>
      </c>
    </row>
    <row r="35" spans="1:7" x14ac:dyDescent="0.3">
      <c r="A35" s="147"/>
      <c r="B35" s="159"/>
      <c r="C35" s="159"/>
      <c r="D35" s="159"/>
      <c r="E35" s="159"/>
      <c r="F35" s="159"/>
      <c r="G35" s="159"/>
    </row>
    <row r="36" spans="1:7" ht="17.399999999999999" x14ac:dyDescent="0.35">
      <c r="A36" s="144" t="s">
        <v>310</v>
      </c>
      <c r="B36" s="138">
        <v>2018</v>
      </c>
      <c r="C36" s="138">
        <v>2019</v>
      </c>
      <c r="D36" s="138">
        <v>2020</v>
      </c>
      <c r="E36" s="138">
        <v>2021</v>
      </c>
      <c r="F36" s="138">
        <v>2022</v>
      </c>
      <c r="G36" s="138">
        <v>2023</v>
      </c>
    </row>
    <row r="37" spans="1:7" x14ac:dyDescent="0.3">
      <c r="A37" s="134" t="s">
        <v>327</v>
      </c>
      <c r="B37" s="161">
        <v>1929200</v>
      </c>
      <c r="C37" s="161">
        <v>2001900</v>
      </c>
      <c r="D37" s="161">
        <v>2102300</v>
      </c>
      <c r="E37" s="161">
        <v>2237100</v>
      </c>
      <c r="F37" s="161">
        <v>2406800</v>
      </c>
      <c r="G37" s="161">
        <v>2617100</v>
      </c>
    </row>
    <row r="38" spans="1:7" x14ac:dyDescent="0.3">
      <c r="A38" s="134" t="s">
        <v>319</v>
      </c>
      <c r="B38" s="161">
        <v>0</v>
      </c>
      <c r="C38" s="161">
        <v>0</v>
      </c>
      <c r="D38" s="161">
        <v>0</v>
      </c>
      <c r="E38" s="161">
        <v>0</v>
      </c>
      <c r="F38" s="161">
        <v>0</v>
      </c>
      <c r="G38" s="161">
        <v>0</v>
      </c>
    </row>
    <row r="39" spans="1:7" x14ac:dyDescent="0.3">
      <c r="A39" s="138" t="s">
        <v>320</v>
      </c>
      <c r="B39" s="162">
        <v>1929200</v>
      </c>
      <c r="C39" s="162">
        <v>2001900</v>
      </c>
      <c r="D39" s="162">
        <v>2102300</v>
      </c>
      <c r="E39" s="162">
        <v>2237100</v>
      </c>
      <c r="F39" s="162">
        <v>2406800</v>
      </c>
      <c r="G39" s="162">
        <v>2617100</v>
      </c>
    </row>
    <row r="40" spans="1:7" x14ac:dyDescent="0.3">
      <c r="A40" s="134"/>
      <c r="B40" s="161"/>
      <c r="C40" s="161"/>
      <c r="D40" s="161"/>
      <c r="E40" s="161"/>
      <c r="F40" s="161"/>
      <c r="G40" s="161"/>
    </row>
    <row r="41" spans="1:7" x14ac:dyDescent="0.3">
      <c r="A41" s="134" t="s">
        <v>321</v>
      </c>
      <c r="B41" s="161">
        <v>1820000</v>
      </c>
      <c r="C41" s="161">
        <v>1897500</v>
      </c>
      <c r="D41" s="161">
        <v>2002200</v>
      </c>
      <c r="E41" s="161">
        <v>2140700</v>
      </c>
      <c r="F41" s="161">
        <v>2314200</v>
      </c>
      <c r="G41" s="161">
        <v>2528600</v>
      </c>
    </row>
    <row r="42" spans="1:7" x14ac:dyDescent="0.3">
      <c r="A42" s="138" t="s">
        <v>210</v>
      </c>
      <c r="B42" s="162">
        <v>1820000</v>
      </c>
      <c r="C42" s="162">
        <v>1897500</v>
      </c>
      <c r="D42" s="162">
        <v>2002200</v>
      </c>
      <c r="E42" s="162">
        <v>2140700</v>
      </c>
      <c r="F42" s="162">
        <v>2314200</v>
      </c>
      <c r="G42" s="162">
        <v>2528600</v>
      </c>
    </row>
    <row r="43" spans="1:7" x14ac:dyDescent="0.3">
      <c r="A43" s="134"/>
      <c r="B43" s="161"/>
      <c r="C43" s="161"/>
      <c r="D43" s="161"/>
      <c r="E43" s="161"/>
      <c r="F43" s="161"/>
      <c r="G43" s="161"/>
    </row>
    <row r="44" spans="1:7" x14ac:dyDescent="0.3">
      <c r="A44" s="138" t="s">
        <v>323</v>
      </c>
      <c r="B44" s="162">
        <v>109200</v>
      </c>
      <c r="C44" s="162">
        <v>104400</v>
      </c>
      <c r="D44" s="162">
        <v>100100</v>
      </c>
      <c r="E44" s="162">
        <v>96400</v>
      </c>
      <c r="F44" s="162">
        <v>92600</v>
      </c>
      <c r="G44" s="162">
        <v>88500</v>
      </c>
    </row>
    <row r="45" spans="1:7" x14ac:dyDescent="0.3">
      <c r="A45" s="147"/>
      <c r="B45" s="159"/>
      <c r="C45" s="159"/>
      <c r="D45" s="159"/>
      <c r="E45" s="159"/>
      <c r="F45" s="159"/>
      <c r="G45" s="159"/>
    </row>
    <row r="46" spans="1:7" ht="17.399999999999999" x14ac:dyDescent="0.35">
      <c r="A46" s="144" t="s">
        <v>312</v>
      </c>
      <c r="B46" s="138">
        <v>2018</v>
      </c>
      <c r="C46" s="138">
        <v>2019</v>
      </c>
      <c r="D46" s="138">
        <v>2020</v>
      </c>
      <c r="E46" s="138">
        <v>2021</v>
      </c>
      <c r="F46" s="138">
        <v>2022</v>
      </c>
      <c r="G46" s="138">
        <v>2023</v>
      </c>
    </row>
    <row r="47" spans="1:7" x14ac:dyDescent="0.3">
      <c r="A47" s="134" t="s">
        <v>327</v>
      </c>
      <c r="B47" s="161">
        <v>936000</v>
      </c>
      <c r="C47" s="161">
        <v>966100</v>
      </c>
      <c r="D47" s="161">
        <v>1005700</v>
      </c>
      <c r="E47" s="161">
        <v>1050500</v>
      </c>
      <c r="F47" s="161">
        <v>1101500</v>
      </c>
      <c r="G47" s="161">
        <v>1158100</v>
      </c>
    </row>
    <row r="48" spans="1:7" x14ac:dyDescent="0.3">
      <c r="A48" s="134" t="s">
        <v>319</v>
      </c>
      <c r="B48" s="161">
        <v>0</v>
      </c>
      <c r="C48" s="161">
        <v>0</v>
      </c>
      <c r="D48" s="161">
        <v>0</v>
      </c>
      <c r="E48" s="161">
        <v>0</v>
      </c>
      <c r="F48" s="161">
        <v>0</v>
      </c>
      <c r="G48" s="161">
        <v>0</v>
      </c>
    </row>
    <row r="49" spans="1:7" x14ac:dyDescent="0.3">
      <c r="A49" s="138" t="s">
        <v>320</v>
      </c>
      <c r="B49" s="162">
        <v>936000</v>
      </c>
      <c r="C49" s="162">
        <v>966100</v>
      </c>
      <c r="D49" s="162">
        <v>1005700</v>
      </c>
      <c r="E49" s="162">
        <v>1050500</v>
      </c>
      <c r="F49" s="162">
        <v>1101500</v>
      </c>
      <c r="G49" s="162">
        <v>1158100</v>
      </c>
    </row>
    <row r="50" spans="1:7" x14ac:dyDescent="0.3">
      <c r="A50" s="134"/>
      <c r="B50" s="161"/>
      <c r="C50" s="161"/>
      <c r="D50" s="161"/>
      <c r="E50" s="161"/>
      <c r="F50" s="161"/>
      <c r="G50" s="161"/>
    </row>
    <row r="51" spans="1:7" x14ac:dyDescent="0.3">
      <c r="A51" s="134" t="s">
        <v>321</v>
      </c>
      <c r="B51" s="161">
        <v>900000</v>
      </c>
      <c r="C51" s="161">
        <v>928900</v>
      </c>
      <c r="D51" s="161">
        <v>967000</v>
      </c>
      <c r="E51" s="161">
        <v>1010100</v>
      </c>
      <c r="F51" s="161">
        <v>1059100</v>
      </c>
      <c r="G51" s="161">
        <v>1113500</v>
      </c>
    </row>
    <row r="52" spans="1:7" x14ac:dyDescent="0.3">
      <c r="A52" s="138" t="s">
        <v>210</v>
      </c>
      <c r="B52" s="162">
        <v>900000</v>
      </c>
      <c r="C52" s="162">
        <v>928900</v>
      </c>
      <c r="D52" s="162">
        <v>967000</v>
      </c>
      <c r="E52" s="162">
        <v>1010100</v>
      </c>
      <c r="F52" s="162">
        <v>1059100</v>
      </c>
      <c r="G52" s="162">
        <v>1113500</v>
      </c>
    </row>
    <row r="53" spans="1:7" x14ac:dyDescent="0.3">
      <c r="A53" s="134"/>
      <c r="B53" s="161"/>
      <c r="C53" s="161"/>
      <c r="D53" s="161"/>
      <c r="E53" s="161"/>
      <c r="F53" s="161"/>
      <c r="G53" s="161"/>
    </row>
    <row r="54" spans="1:7" x14ac:dyDescent="0.3">
      <c r="A54" s="138" t="s">
        <v>323</v>
      </c>
      <c r="B54" s="162">
        <v>36000</v>
      </c>
      <c r="C54" s="162">
        <v>37200</v>
      </c>
      <c r="D54" s="162">
        <v>38700</v>
      </c>
      <c r="E54" s="162">
        <v>40400</v>
      </c>
      <c r="F54" s="162">
        <v>42400</v>
      </c>
      <c r="G54" s="162">
        <v>44600</v>
      </c>
    </row>
    <row r="55" spans="1:7" x14ac:dyDescent="0.3">
      <c r="A55" s="147"/>
      <c r="B55" s="159"/>
      <c r="C55" s="159"/>
      <c r="D55" s="159"/>
      <c r="E55" s="159"/>
      <c r="F55" s="159"/>
      <c r="G55" s="159"/>
    </row>
    <row r="56" spans="1:7" ht="17.399999999999999" x14ac:dyDescent="0.35">
      <c r="A56" s="144" t="s">
        <v>313</v>
      </c>
      <c r="B56" s="138">
        <v>2018</v>
      </c>
      <c r="C56" s="138">
        <v>2019</v>
      </c>
      <c r="D56" s="138">
        <v>2020</v>
      </c>
      <c r="E56" s="138">
        <v>2021</v>
      </c>
      <c r="F56" s="138">
        <v>2022</v>
      </c>
      <c r="G56" s="138">
        <v>2023</v>
      </c>
    </row>
    <row r="57" spans="1:7" x14ac:dyDescent="0.3">
      <c r="A57" s="134" t="s">
        <v>327</v>
      </c>
      <c r="B57" s="161">
        <v>442000</v>
      </c>
      <c r="C57" s="161">
        <v>478800</v>
      </c>
      <c r="D57" s="161">
        <v>530000</v>
      </c>
      <c r="E57" s="161">
        <v>598600</v>
      </c>
      <c r="F57" s="161">
        <v>687600</v>
      </c>
      <c r="G57" s="161">
        <v>798700</v>
      </c>
    </row>
    <row r="58" spans="1:7" x14ac:dyDescent="0.3">
      <c r="A58" s="134" t="s">
        <v>319</v>
      </c>
      <c r="B58" s="161">
        <v>0</v>
      </c>
      <c r="C58" s="161">
        <v>0</v>
      </c>
      <c r="D58" s="161">
        <v>0</v>
      </c>
      <c r="E58" s="161">
        <v>0</v>
      </c>
      <c r="F58" s="161">
        <v>0</v>
      </c>
      <c r="G58" s="161">
        <v>0</v>
      </c>
    </row>
    <row r="59" spans="1:7" x14ac:dyDescent="0.3">
      <c r="A59" s="138" t="s">
        <v>320</v>
      </c>
      <c r="B59" s="162">
        <v>442000</v>
      </c>
      <c r="C59" s="162">
        <v>478800</v>
      </c>
      <c r="D59" s="162">
        <v>530000</v>
      </c>
      <c r="E59" s="162">
        <v>598600</v>
      </c>
      <c r="F59" s="162">
        <v>687600</v>
      </c>
      <c r="G59" s="162">
        <v>798700</v>
      </c>
    </row>
    <row r="60" spans="1:7" x14ac:dyDescent="0.3">
      <c r="A60" s="134"/>
      <c r="B60" s="161"/>
      <c r="C60" s="161"/>
      <c r="D60" s="161"/>
      <c r="E60" s="161"/>
      <c r="F60" s="161"/>
      <c r="G60" s="161"/>
    </row>
    <row r="61" spans="1:7" x14ac:dyDescent="0.3">
      <c r="A61" s="134" t="s">
        <v>321</v>
      </c>
      <c r="B61" s="161">
        <v>425000</v>
      </c>
      <c r="C61" s="161">
        <v>460400</v>
      </c>
      <c r="D61" s="161">
        <v>509600</v>
      </c>
      <c r="E61" s="161">
        <v>575500</v>
      </c>
      <c r="F61" s="161">
        <v>661100</v>
      </c>
      <c r="G61" s="161">
        <v>768000</v>
      </c>
    </row>
    <row r="62" spans="1:7" x14ac:dyDescent="0.3">
      <c r="A62" s="138" t="s">
        <v>210</v>
      </c>
      <c r="B62" s="162">
        <v>425000</v>
      </c>
      <c r="C62" s="162">
        <v>460400</v>
      </c>
      <c r="D62" s="162">
        <v>509600</v>
      </c>
      <c r="E62" s="162">
        <v>575500</v>
      </c>
      <c r="F62" s="162">
        <v>661100</v>
      </c>
      <c r="G62" s="162">
        <v>768000</v>
      </c>
    </row>
    <row r="63" spans="1:7" x14ac:dyDescent="0.3">
      <c r="A63" s="161"/>
      <c r="B63" s="161"/>
      <c r="C63" s="161"/>
      <c r="D63" s="161"/>
      <c r="E63" s="161"/>
      <c r="F63" s="161"/>
      <c r="G63" s="161"/>
    </row>
    <row r="64" spans="1:7" x14ac:dyDescent="0.3">
      <c r="A64" s="138" t="s">
        <v>323</v>
      </c>
      <c r="B64" s="162">
        <v>17000</v>
      </c>
      <c r="C64" s="162">
        <v>18400</v>
      </c>
      <c r="D64" s="162">
        <v>20400</v>
      </c>
      <c r="E64" s="162">
        <v>23100</v>
      </c>
      <c r="F64" s="162">
        <v>26500</v>
      </c>
      <c r="G64" s="162">
        <v>30700</v>
      </c>
    </row>
    <row r="65" spans="1:7" x14ac:dyDescent="0.3">
      <c r="A65" s="147"/>
      <c r="B65" s="159"/>
      <c r="C65" s="159"/>
      <c r="D65" s="159"/>
      <c r="E65" s="159"/>
      <c r="F65" s="159"/>
      <c r="G65" s="159"/>
    </row>
    <row r="66" spans="1:7" ht="17.399999999999999" x14ac:dyDescent="0.35">
      <c r="A66" s="144" t="s">
        <v>3</v>
      </c>
      <c r="B66" s="138">
        <v>2018</v>
      </c>
      <c r="C66" s="138">
        <v>2019</v>
      </c>
      <c r="D66" s="138">
        <v>2020</v>
      </c>
      <c r="E66" s="138">
        <v>2021</v>
      </c>
      <c r="F66" s="138">
        <v>2022</v>
      </c>
      <c r="G66" s="138">
        <v>2023</v>
      </c>
    </row>
    <row r="67" spans="1:7" x14ac:dyDescent="0.3">
      <c r="A67" s="134" t="s">
        <v>327</v>
      </c>
      <c r="B67" s="161">
        <v>6300000</v>
      </c>
      <c r="C67" s="161">
        <v>6312300</v>
      </c>
      <c r="D67" s="161">
        <v>6324200</v>
      </c>
      <c r="E67" s="161">
        <v>6336900</v>
      </c>
      <c r="F67" s="161">
        <v>6350000</v>
      </c>
      <c r="G67" s="161">
        <v>6363800</v>
      </c>
    </row>
    <row r="68" spans="1:7" x14ac:dyDescent="0.3">
      <c r="A68" s="134" t="s">
        <v>319</v>
      </c>
      <c r="B68" s="161">
        <v>0</v>
      </c>
      <c r="C68" s="161">
        <v>0</v>
      </c>
      <c r="D68" s="161">
        <v>0</v>
      </c>
      <c r="E68" s="161">
        <v>0</v>
      </c>
      <c r="F68" s="161">
        <v>0</v>
      </c>
      <c r="G68" s="161">
        <v>0</v>
      </c>
    </row>
    <row r="69" spans="1:7" x14ac:dyDescent="0.3">
      <c r="A69" s="138" t="s">
        <v>320</v>
      </c>
      <c r="B69" s="162">
        <v>6300000</v>
      </c>
      <c r="C69" s="162">
        <v>6312300</v>
      </c>
      <c r="D69" s="162">
        <v>6324200</v>
      </c>
      <c r="E69" s="162">
        <v>6336900</v>
      </c>
      <c r="F69" s="162">
        <v>6350000</v>
      </c>
      <c r="G69" s="162">
        <v>6363800</v>
      </c>
    </row>
    <row r="70" spans="1:7" x14ac:dyDescent="0.3">
      <c r="A70" s="134"/>
      <c r="B70" s="161"/>
      <c r="C70" s="161"/>
      <c r="D70" s="161"/>
      <c r="E70" s="161"/>
      <c r="F70" s="161"/>
      <c r="G70" s="161"/>
    </row>
    <row r="71" spans="1:7" x14ac:dyDescent="0.3">
      <c r="A71" s="134" t="s">
        <v>321</v>
      </c>
      <c r="B71" s="161">
        <v>6000000</v>
      </c>
      <c r="C71" s="161">
        <v>6011800</v>
      </c>
      <c r="D71" s="161">
        <v>6023100</v>
      </c>
      <c r="E71" s="161">
        <v>6035200</v>
      </c>
      <c r="F71" s="161">
        <v>6047600</v>
      </c>
      <c r="G71" s="161">
        <v>6060700</v>
      </c>
    </row>
    <row r="72" spans="1:7" x14ac:dyDescent="0.3">
      <c r="A72" s="138" t="s">
        <v>210</v>
      </c>
      <c r="B72" s="162">
        <v>6000000</v>
      </c>
      <c r="C72" s="162">
        <v>6011800</v>
      </c>
      <c r="D72" s="162">
        <v>6023100</v>
      </c>
      <c r="E72" s="162">
        <v>6035200</v>
      </c>
      <c r="F72" s="162">
        <v>6047600</v>
      </c>
      <c r="G72" s="162">
        <v>6060700</v>
      </c>
    </row>
    <row r="73" spans="1:7" x14ac:dyDescent="0.3">
      <c r="A73" s="134"/>
      <c r="B73" s="161"/>
      <c r="C73" s="161"/>
      <c r="D73" s="161"/>
      <c r="E73" s="161"/>
      <c r="F73" s="161"/>
      <c r="G73" s="161"/>
    </row>
    <row r="74" spans="1:7" x14ac:dyDescent="0.3">
      <c r="A74" s="138" t="s">
        <v>323</v>
      </c>
      <c r="B74" s="162">
        <v>300000</v>
      </c>
      <c r="C74" s="162">
        <v>300500</v>
      </c>
      <c r="D74" s="162">
        <v>301100</v>
      </c>
      <c r="E74" s="162">
        <v>301700</v>
      </c>
      <c r="F74" s="162">
        <v>302400</v>
      </c>
      <c r="G74" s="162">
        <v>303100</v>
      </c>
    </row>
    <row r="75" spans="1:7" x14ac:dyDescent="0.3">
      <c r="A75" s="147"/>
      <c r="B75" s="159"/>
      <c r="C75" s="159"/>
      <c r="D75" s="159"/>
      <c r="E75" s="159"/>
      <c r="F75" s="159"/>
      <c r="G75" s="159"/>
    </row>
    <row r="76" spans="1:7" ht="17.399999999999999" x14ac:dyDescent="0.35">
      <c r="A76" s="144" t="s">
        <v>328</v>
      </c>
      <c r="B76" s="138">
        <v>2018</v>
      </c>
      <c r="C76" s="138">
        <v>2019</v>
      </c>
      <c r="D76" s="138">
        <v>2020</v>
      </c>
      <c r="E76" s="138">
        <v>2021</v>
      </c>
      <c r="F76" s="138">
        <v>2022</v>
      </c>
      <c r="G76" s="138">
        <v>2023</v>
      </c>
    </row>
    <row r="77" spans="1:7" x14ac:dyDescent="0.3">
      <c r="A77" s="134" t="s">
        <v>327</v>
      </c>
      <c r="B77" s="161">
        <v>250000</v>
      </c>
      <c r="C77" s="161">
        <v>250000</v>
      </c>
      <c r="D77" s="161">
        <v>250000</v>
      </c>
      <c r="E77" s="161">
        <v>250000</v>
      </c>
      <c r="F77" s="161">
        <v>250000</v>
      </c>
      <c r="G77" s="161">
        <v>100000</v>
      </c>
    </row>
    <row r="78" spans="1:7" x14ac:dyDescent="0.3">
      <c r="A78" s="134" t="s">
        <v>319</v>
      </c>
      <c r="B78" s="161">
        <v>0</v>
      </c>
      <c r="C78" s="161">
        <v>0</v>
      </c>
      <c r="D78" s="161">
        <v>0</v>
      </c>
      <c r="E78" s="161">
        <v>0</v>
      </c>
      <c r="F78" s="161">
        <v>0</v>
      </c>
      <c r="G78" s="161">
        <v>0</v>
      </c>
    </row>
    <row r="79" spans="1:7" x14ac:dyDescent="0.3">
      <c r="A79" s="138" t="s">
        <v>320</v>
      </c>
      <c r="B79" s="162">
        <v>250000</v>
      </c>
      <c r="C79" s="162">
        <v>250000</v>
      </c>
      <c r="D79" s="162">
        <v>250000</v>
      </c>
      <c r="E79" s="162">
        <v>250000</v>
      </c>
      <c r="F79" s="162">
        <v>250000</v>
      </c>
      <c r="G79" s="162">
        <v>100000</v>
      </c>
    </row>
    <row r="80" spans="1:7" x14ac:dyDescent="0.3">
      <c r="A80" s="161"/>
      <c r="B80" s="161"/>
      <c r="C80" s="161"/>
      <c r="D80" s="161"/>
      <c r="E80" s="161"/>
      <c r="F80" s="161"/>
      <c r="G80" s="161"/>
    </row>
    <row r="81" spans="1:7" x14ac:dyDescent="0.3">
      <c r="A81" s="134" t="s">
        <v>322</v>
      </c>
      <c r="B81" s="161">
        <v>225000</v>
      </c>
      <c r="C81" s="161">
        <v>225000</v>
      </c>
      <c r="D81" s="161">
        <v>225000</v>
      </c>
      <c r="E81" s="161">
        <v>225000</v>
      </c>
      <c r="F81" s="161">
        <v>225000</v>
      </c>
      <c r="G81" s="161">
        <v>75000</v>
      </c>
    </row>
    <row r="82" spans="1:7" x14ac:dyDescent="0.3">
      <c r="A82" s="138" t="s">
        <v>210</v>
      </c>
      <c r="B82" s="162">
        <v>225000</v>
      </c>
      <c r="C82" s="162">
        <v>225000</v>
      </c>
      <c r="D82" s="162">
        <v>225000</v>
      </c>
      <c r="E82" s="162">
        <v>225000</v>
      </c>
      <c r="F82" s="162">
        <v>225000</v>
      </c>
      <c r="G82" s="162">
        <v>75000</v>
      </c>
    </row>
    <row r="83" spans="1:7" x14ac:dyDescent="0.3">
      <c r="A83" s="161"/>
      <c r="B83" s="161"/>
      <c r="C83" s="161"/>
      <c r="D83" s="161"/>
      <c r="E83" s="161"/>
      <c r="F83" s="161"/>
      <c r="G83" s="161"/>
    </row>
    <row r="84" spans="1:7" x14ac:dyDescent="0.3">
      <c r="A84" s="138" t="s">
        <v>323</v>
      </c>
      <c r="B84" s="162">
        <v>25000</v>
      </c>
      <c r="C84" s="162">
        <v>25000</v>
      </c>
      <c r="D84" s="162">
        <v>25000</v>
      </c>
      <c r="E84" s="162">
        <v>25000</v>
      </c>
      <c r="F84" s="162">
        <v>25000</v>
      </c>
      <c r="G84" s="162">
        <v>25000</v>
      </c>
    </row>
    <row r="85" spans="1:7" x14ac:dyDescent="0.3">
      <c r="A85" s="147"/>
      <c r="B85" s="159"/>
      <c r="C85" s="159"/>
      <c r="D85" s="159"/>
      <c r="E85" s="159"/>
      <c r="F85" s="159"/>
      <c r="G85" s="159"/>
    </row>
    <row r="86" spans="1:7" x14ac:dyDescent="0.3">
      <c r="A86" s="147"/>
      <c r="B86" s="157"/>
      <c r="C86" s="157"/>
      <c r="D86" s="157"/>
      <c r="E86" s="157"/>
      <c r="F86" s="157"/>
      <c r="G86" s="157"/>
    </row>
    <row r="87" spans="1:7" x14ac:dyDescent="0.3">
      <c r="A87" s="147"/>
      <c r="B87" s="147"/>
      <c r="C87" s="147"/>
      <c r="D87" s="147"/>
      <c r="E87" s="147"/>
      <c r="F87" s="147"/>
      <c r="G87" s="147"/>
    </row>
    <row r="88" spans="1:7" x14ac:dyDescent="0.3">
      <c r="A88" s="147"/>
      <c r="B88" s="147"/>
      <c r="C88" s="147"/>
      <c r="D88" s="147"/>
      <c r="E88" s="147"/>
      <c r="F88" s="147"/>
      <c r="G88" s="147"/>
    </row>
    <row r="89" spans="1:7" x14ac:dyDescent="0.3">
      <c r="A89" s="147"/>
      <c r="B89" s="147"/>
      <c r="C89" s="147"/>
      <c r="D89" s="147"/>
      <c r="E89" s="147"/>
      <c r="F89" s="147"/>
      <c r="G89" s="147"/>
    </row>
    <row r="90" spans="1:7" x14ac:dyDescent="0.3">
      <c r="A90" s="147"/>
      <c r="B90" s="147"/>
      <c r="C90" s="147"/>
      <c r="D90" s="147"/>
      <c r="E90" s="147"/>
      <c r="F90" s="147"/>
      <c r="G90" s="147"/>
    </row>
    <row r="91" spans="1:7" x14ac:dyDescent="0.3">
      <c r="A91" s="147"/>
      <c r="B91" s="147"/>
      <c r="C91" s="147"/>
      <c r="D91" s="147"/>
      <c r="E91" s="147"/>
      <c r="F91" s="147"/>
      <c r="G91" s="147"/>
    </row>
    <row r="92" spans="1:7" x14ac:dyDescent="0.3">
      <c r="A92" s="147"/>
      <c r="B92" s="147"/>
      <c r="C92" s="147"/>
      <c r="D92" s="147"/>
      <c r="E92" s="147"/>
      <c r="F92" s="147"/>
      <c r="G92" s="147"/>
    </row>
    <row r="93" spans="1:7" x14ac:dyDescent="0.3">
      <c r="A93" s="147"/>
      <c r="B93" s="147"/>
      <c r="C93" s="147"/>
      <c r="D93" s="147"/>
      <c r="E93" s="147"/>
      <c r="F93" s="147"/>
      <c r="G93" s="147"/>
    </row>
  </sheetData>
  <mergeCells count="3">
    <mergeCell ref="A2:G2"/>
    <mergeCell ref="A3:G3"/>
    <mergeCell ref="A1:G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N44"/>
  <sheetViews>
    <sheetView zoomScaleNormal="100" workbookViewId="0">
      <selection activeCell="N1" sqref="N1"/>
    </sheetView>
  </sheetViews>
  <sheetFormatPr defaultRowHeight="14.4" x14ac:dyDescent="0.3"/>
  <cols>
    <col min="1" max="1" width="21.5546875" style="55" customWidth="1"/>
    <col min="2" max="2" width="12.44140625" customWidth="1"/>
    <col min="3" max="3" width="13.33203125" customWidth="1"/>
    <col min="4" max="4" width="12.21875" customWidth="1"/>
    <col min="5" max="5" width="12.5546875" style="52" customWidth="1"/>
    <col min="14" max="14" width="10.109375" bestFit="1" customWidth="1"/>
  </cols>
  <sheetData>
    <row r="1" spans="1:14" s="83" customFormat="1" x14ac:dyDescent="0.3">
      <c r="A1" s="379" t="s">
        <v>383</v>
      </c>
      <c r="B1" s="379"/>
      <c r="C1" s="379"/>
      <c r="D1" s="379"/>
      <c r="E1" s="379"/>
      <c r="N1" s="278" t="str">
        <f>HYPERLINK("#'Navigation'!A1","Navigation")</f>
        <v>Navigation</v>
      </c>
    </row>
    <row r="2" spans="1:14" s="83" customFormat="1" x14ac:dyDescent="0.3">
      <c r="A2" s="55"/>
      <c r="E2" s="52"/>
    </row>
    <row r="3" spans="1:14" x14ac:dyDescent="0.3">
      <c r="A3" s="54" t="s">
        <v>377</v>
      </c>
      <c r="B3" s="63"/>
      <c r="C3" s="52"/>
      <c r="D3" s="63"/>
      <c r="E3" s="63"/>
    </row>
    <row r="4" spans="1:14" x14ac:dyDescent="0.3">
      <c r="A4" s="54"/>
      <c r="B4" s="63"/>
      <c r="C4" s="52"/>
      <c r="D4" s="63"/>
      <c r="E4" s="63"/>
    </row>
    <row r="5" spans="1:14" x14ac:dyDescent="0.3">
      <c r="A5" s="166"/>
      <c r="B5" s="2">
        <v>2020</v>
      </c>
      <c r="C5" s="167">
        <v>2019</v>
      </c>
      <c r="D5" s="167">
        <v>2018</v>
      </c>
      <c r="E5" s="167">
        <v>2017</v>
      </c>
    </row>
    <row r="6" spans="1:14" x14ac:dyDescent="0.3">
      <c r="A6" s="166"/>
      <c r="B6" s="1"/>
      <c r="C6" s="168"/>
      <c r="D6" s="1"/>
      <c r="E6" s="1"/>
    </row>
    <row r="7" spans="1:14" x14ac:dyDescent="0.3">
      <c r="A7" s="166" t="s">
        <v>1</v>
      </c>
      <c r="B7" s="26">
        <v>11141</v>
      </c>
      <c r="C7" s="26">
        <v>6267</v>
      </c>
      <c r="D7" s="26">
        <v>8356</v>
      </c>
      <c r="E7" s="26">
        <v>4700</v>
      </c>
    </row>
    <row r="8" spans="1:14" x14ac:dyDescent="0.3">
      <c r="A8" s="166" t="s">
        <v>329</v>
      </c>
      <c r="B8" s="26">
        <v>1765</v>
      </c>
      <c r="C8" s="26">
        <v>1165</v>
      </c>
      <c r="D8" s="26">
        <v>769</v>
      </c>
      <c r="E8" s="26">
        <v>507</v>
      </c>
    </row>
    <row r="9" spans="1:14" x14ac:dyDescent="0.3">
      <c r="A9" s="169" t="s">
        <v>374</v>
      </c>
      <c r="B9" s="170">
        <v>12906</v>
      </c>
      <c r="C9" s="170">
        <v>7432</v>
      </c>
      <c r="D9" s="170">
        <v>9125</v>
      </c>
      <c r="E9" s="170">
        <v>5207</v>
      </c>
    </row>
    <row r="10" spans="1:14" x14ac:dyDescent="0.3">
      <c r="A10" s="166"/>
      <c r="B10" s="1"/>
      <c r="C10" s="168"/>
      <c r="D10" s="1"/>
      <c r="E10" s="1"/>
    </row>
    <row r="11" spans="1:14" x14ac:dyDescent="0.3">
      <c r="A11" s="166" t="s">
        <v>330</v>
      </c>
      <c r="B11" s="26">
        <v>1847</v>
      </c>
      <c r="C11" s="26">
        <v>1478</v>
      </c>
      <c r="D11" s="26">
        <v>1182</v>
      </c>
      <c r="E11" s="26">
        <v>946</v>
      </c>
    </row>
    <row r="12" spans="1:14" x14ac:dyDescent="0.3">
      <c r="A12" s="166" t="s">
        <v>331</v>
      </c>
      <c r="B12" s="26">
        <v>567</v>
      </c>
      <c r="C12" s="26">
        <v>510</v>
      </c>
      <c r="D12" s="26">
        <v>459</v>
      </c>
      <c r="E12" s="26">
        <v>413</v>
      </c>
    </row>
    <row r="13" spans="1:14" x14ac:dyDescent="0.3">
      <c r="A13" s="166" t="s">
        <v>332</v>
      </c>
      <c r="B13" s="26">
        <v>4561</v>
      </c>
      <c r="C13" s="26">
        <v>3013</v>
      </c>
      <c r="D13" s="26">
        <v>2158</v>
      </c>
      <c r="E13" s="26">
        <v>1539</v>
      </c>
    </row>
    <row r="14" spans="1:14" x14ac:dyDescent="0.3">
      <c r="A14" s="169" t="s">
        <v>378</v>
      </c>
      <c r="B14" s="170">
        <v>6975</v>
      </c>
      <c r="C14" s="170">
        <v>5001</v>
      </c>
      <c r="D14" s="170">
        <v>3799</v>
      </c>
      <c r="E14" s="170">
        <v>2898</v>
      </c>
    </row>
    <row r="15" spans="1:14" x14ac:dyDescent="0.3">
      <c r="A15" s="166"/>
      <c r="B15" s="1"/>
      <c r="C15" s="168"/>
      <c r="D15" s="1"/>
      <c r="E15" s="1"/>
    </row>
    <row r="16" spans="1:14" x14ac:dyDescent="0.3">
      <c r="A16" s="166" t="s">
        <v>333</v>
      </c>
      <c r="B16" s="26">
        <v>623</v>
      </c>
      <c r="C16" s="26">
        <v>555</v>
      </c>
      <c r="D16" s="26">
        <v>263</v>
      </c>
      <c r="E16" s="26">
        <v>263</v>
      </c>
    </row>
    <row r="17" spans="1:5" x14ac:dyDescent="0.3">
      <c r="A17" s="166" t="s">
        <v>334</v>
      </c>
      <c r="B17" s="26">
        <v>1110</v>
      </c>
      <c r="C17" s="26">
        <v>1063</v>
      </c>
      <c r="D17" s="26">
        <v>681</v>
      </c>
      <c r="E17" s="26">
        <v>681</v>
      </c>
    </row>
    <row r="18" spans="1:5" x14ac:dyDescent="0.3">
      <c r="A18" s="166" t="s">
        <v>335</v>
      </c>
      <c r="B18" s="26">
        <v>417</v>
      </c>
      <c r="C18" s="26">
        <v>334</v>
      </c>
      <c r="D18" s="26">
        <v>267</v>
      </c>
      <c r="E18" s="26">
        <v>214</v>
      </c>
    </row>
    <row r="19" spans="1:5" x14ac:dyDescent="0.3">
      <c r="A19" s="169" t="s">
        <v>379</v>
      </c>
      <c r="B19" s="170">
        <v>2150</v>
      </c>
      <c r="C19" s="170">
        <v>1952</v>
      </c>
      <c r="D19" s="170">
        <v>1211</v>
      </c>
      <c r="E19" s="170">
        <v>1158</v>
      </c>
    </row>
    <row r="20" spans="1:5" x14ac:dyDescent="0.3">
      <c r="A20" s="166"/>
      <c r="B20" s="1"/>
      <c r="C20" s="168"/>
      <c r="D20" s="1"/>
      <c r="E20" s="1"/>
    </row>
    <row r="21" spans="1:5" x14ac:dyDescent="0.3">
      <c r="A21" s="169" t="s">
        <v>336</v>
      </c>
      <c r="B21" s="170">
        <v>3781</v>
      </c>
      <c r="C21" s="170">
        <v>479</v>
      </c>
      <c r="D21" s="170">
        <v>4115</v>
      </c>
      <c r="E21" s="170">
        <v>1151</v>
      </c>
    </row>
    <row r="22" spans="1:5" x14ac:dyDescent="0.3">
      <c r="A22" s="169" t="s">
        <v>337</v>
      </c>
      <c r="B22" s="170">
        <v>945</v>
      </c>
      <c r="C22" s="170">
        <v>120</v>
      </c>
      <c r="D22" s="170">
        <v>1029</v>
      </c>
      <c r="E22" s="170">
        <v>288</v>
      </c>
    </row>
    <row r="23" spans="1:5" x14ac:dyDescent="0.3">
      <c r="A23" s="169" t="s">
        <v>171</v>
      </c>
      <c r="B23" s="170">
        <v>2836</v>
      </c>
      <c r="C23" s="170">
        <v>359</v>
      </c>
      <c r="D23" s="170">
        <v>3086</v>
      </c>
      <c r="E23" s="170">
        <v>863</v>
      </c>
    </row>
    <row r="27" spans="1:5" x14ac:dyDescent="0.3">
      <c r="A27" s="14" t="s">
        <v>380</v>
      </c>
      <c r="B27" s="63"/>
      <c r="C27" s="63"/>
      <c r="D27" s="63"/>
      <c r="E27" s="63"/>
    </row>
    <row r="28" spans="1:5" x14ac:dyDescent="0.3">
      <c r="A28" s="1"/>
      <c r="B28" s="2">
        <v>2020</v>
      </c>
      <c r="C28" s="2">
        <v>2019</v>
      </c>
      <c r="D28" s="2">
        <v>2018</v>
      </c>
      <c r="E28" s="2">
        <v>2017</v>
      </c>
    </row>
    <row r="29" spans="1:5" x14ac:dyDescent="0.3">
      <c r="A29" s="2" t="s">
        <v>339</v>
      </c>
      <c r="B29" s="168"/>
      <c r="C29" s="168"/>
      <c r="D29" s="168"/>
      <c r="E29" s="1"/>
    </row>
    <row r="30" spans="1:5" x14ac:dyDescent="0.3">
      <c r="A30" s="1"/>
      <c r="B30" s="168"/>
      <c r="C30" s="168"/>
      <c r="D30" s="168"/>
      <c r="E30" s="1"/>
    </row>
    <row r="31" spans="1:5" x14ac:dyDescent="0.3">
      <c r="A31" s="1" t="s">
        <v>340</v>
      </c>
      <c r="B31" s="171">
        <v>29187</v>
      </c>
      <c r="C31" s="171">
        <v>24213</v>
      </c>
      <c r="D31" s="171">
        <v>20894</v>
      </c>
      <c r="E31" s="171">
        <v>18489</v>
      </c>
    </row>
    <row r="32" spans="1:5" x14ac:dyDescent="0.3">
      <c r="A32" s="1" t="s">
        <v>202</v>
      </c>
      <c r="B32" s="171">
        <v>1410</v>
      </c>
      <c r="C32" s="171">
        <v>1692</v>
      </c>
      <c r="D32" s="171">
        <v>1949</v>
      </c>
      <c r="E32" s="171">
        <v>2180</v>
      </c>
    </row>
    <row r="33" spans="1:5" x14ac:dyDescent="0.3">
      <c r="A33" s="1"/>
      <c r="B33" s="171"/>
      <c r="C33" s="171"/>
      <c r="D33" s="172"/>
      <c r="E33" s="172"/>
    </row>
    <row r="34" spans="1:5" x14ac:dyDescent="0.3">
      <c r="A34" s="1" t="s">
        <v>341</v>
      </c>
      <c r="B34" s="171">
        <v>126</v>
      </c>
      <c r="C34" s="171">
        <v>130</v>
      </c>
      <c r="D34" s="171">
        <v>117</v>
      </c>
      <c r="E34" s="171">
        <v>105</v>
      </c>
    </row>
    <row r="35" spans="1:5" x14ac:dyDescent="0.3">
      <c r="A35" s="1"/>
      <c r="B35" s="171"/>
      <c r="C35" s="171"/>
      <c r="D35" s="172"/>
      <c r="E35" s="172"/>
    </row>
    <row r="36" spans="1:5" x14ac:dyDescent="0.3">
      <c r="A36" s="2" t="s">
        <v>320</v>
      </c>
      <c r="B36" s="173">
        <v>30723</v>
      </c>
      <c r="C36" s="173">
        <v>26036</v>
      </c>
      <c r="D36" s="173">
        <v>22960</v>
      </c>
      <c r="E36" s="173">
        <v>20774</v>
      </c>
    </row>
    <row r="37" spans="1:5" x14ac:dyDescent="0.3">
      <c r="A37" s="1"/>
      <c r="B37" s="171"/>
      <c r="C37" s="171"/>
      <c r="D37" s="171"/>
      <c r="E37" s="172"/>
    </row>
    <row r="38" spans="1:5" x14ac:dyDescent="0.3">
      <c r="A38" s="2" t="s">
        <v>342</v>
      </c>
      <c r="B38" s="171"/>
      <c r="C38" s="171"/>
      <c r="D38" s="171"/>
      <c r="E38" s="172"/>
    </row>
    <row r="39" spans="1:5" x14ac:dyDescent="0.3">
      <c r="A39" s="1"/>
      <c r="B39" s="171"/>
      <c r="C39" s="171"/>
      <c r="D39" s="171"/>
      <c r="E39" s="172"/>
    </row>
    <row r="40" spans="1:5" x14ac:dyDescent="0.3">
      <c r="A40" s="2" t="s">
        <v>321</v>
      </c>
      <c r="B40" s="173">
        <v>28447</v>
      </c>
      <c r="C40" s="173">
        <v>23886</v>
      </c>
      <c r="D40" s="173">
        <v>20873</v>
      </c>
      <c r="E40" s="173">
        <v>18715</v>
      </c>
    </row>
    <row r="41" spans="1:5" x14ac:dyDescent="0.3">
      <c r="A41" s="1"/>
      <c r="B41" s="171"/>
      <c r="C41" s="171"/>
      <c r="D41" s="172"/>
      <c r="E41" s="172"/>
    </row>
    <row r="42" spans="1:5" x14ac:dyDescent="0.3">
      <c r="A42" s="2" t="s">
        <v>2</v>
      </c>
      <c r="B42" s="173">
        <v>2276</v>
      </c>
      <c r="C42" s="173">
        <v>2150</v>
      </c>
      <c r="D42" s="173">
        <v>2087</v>
      </c>
      <c r="E42" s="173">
        <v>2059</v>
      </c>
    </row>
    <row r="43" spans="1:5" x14ac:dyDescent="0.3">
      <c r="A43"/>
      <c r="D43" s="52"/>
    </row>
    <row r="44" spans="1:5" x14ac:dyDescent="0.3">
      <c r="A44"/>
      <c r="E44"/>
    </row>
  </sheetData>
  <mergeCells count="1">
    <mergeCell ref="A1:E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N50"/>
  <sheetViews>
    <sheetView workbookViewId="0">
      <selection activeCell="N1" sqref="N1"/>
    </sheetView>
  </sheetViews>
  <sheetFormatPr defaultRowHeight="14.4" x14ac:dyDescent="0.3"/>
  <cols>
    <col min="1" max="1" width="44.5546875" customWidth="1"/>
    <col min="2" max="2" width="11.21875" customWidth="1"/>
    <col min="3" max="3" width="12" customWidth="1"/>
    <col min="4" max="4" width="11.33203125" customWidth="1"/>
    <col min="7" max="13" width="5.77734375" customWidth="1"/>
    <col min="14" max="14" width="10.109375" bestFit="1" customWidth="1"/>
  </cols>
  <sheetData>
    <row r="1" spans="1:14" s="83" customFormat="1" x14ac:dyDescent="0.3">
      <c r="A1" s="379" t="s">
        <v>384</v>
      </c>
      <c r="B1" s="379"/>
      <c r="C1" s="379"/>
      <c r="D1" s="379"/>
      <c r="G1" s="281"/>
      <c r="H1" s="283"/>
      <c r="N1" s="278" t="str">
        <f>HYPERLINK("#'Navigation'!A1","Navigation")</f>
        <v>Navigation</v>
      </c>
    </row>
    <row r="3" spans="1:14" x14ac:dyDescent="0.3">
      <c r="A3" s="14" t="s">
        <v>343</v>
      </c>
      <c r="B3" s="63"/>
      <c r="C3" s="63"/>
      <c r="D3" s="63"/>
    </row>
    <row r="4" spans="1:14" x14ac:dyDescent="0.3">
      <c r="A4" s="1"/>
      <c r="B4" s="174">
        <v>2020</v>
      </c>
      <c r="C4" s="174">
        <v>2019</v>
      </c>
      <c r="D4" s="174">
        <v>2018</v>
      </c>
      <c r="G4" s="56"/>
      <c r="H4" s="56"/>
      <c r="I4" s="56"/>
    </row>
    <row r="5" spans="1:14" x14ac:dyDescent="0.3">
      <c r="A5" s="1"/>
      <c r="B5" s="1"/>
      <c r="C5" s="1"/>
      <c r="D5" s="1"/>
      <c r="G5" s="57"/>
      <c r="H5" s="57"/>
      <c r="I5" s="57"/>
    </row>
    <row r="6" spans="1:14" x14ac:dyDescent="0.3">
      <c r="A6" s="1" t="s">
        <v>344</v>
      </c>
      <c r="B6" s="168">
        <v>7235</v>
      </c>
      <c r="C6" s="175">
        <v>7024.2718446601939</v>
      </c>
      <c r="D6" s="175">
        <v>6819.6814025827125</v>
      </c>
      <c r="G6" s="58"/>
      <c r="H6" s="58"/>
      <c r="I6" s="58"/>
      <c r="L6" s="59"/>
      <c r="M6" s="59"/>
      <c r="N6" s="59"/>
    </row>
    <row r="7" spans="1:14" x14ac:dyDescent="0.3">
      <c r="A7" s="1" t="s">
        <v>345</v>
      </c>
      <c r="B7" s="168">
        <v>3685</v>
      </c>
      <c r="C7" s="175">
        <v>3722.2222222222226</v>
      </c>
      <c r="D7" s="175">
        <v>3759.8204264870933</v>
      </c>
      <c r="G7" s="58"/>
      <c r="H7" s="58"/>
      <c r="I7" s="58"/>
      <c r="L7" s="59"/>
      <c r="M7" s="59"/>
      <c r="N7" s="59"/>
    </row>
    <row r="8" spans="1:14" x14ac:dyDescent="0.3">
      <c r="A8" s="2" t="s">
        <v>346</v>
      </c>
      <c r="B8" s="176">
        <v>10920</v>
      </c>
      <c r="C8" s="177">
        <v>10746.494066882417</v>
      </c>
      <c r="D8" s="177">
        <v>10579.501829069806</v>
      </c>
      <c r="G8" s="60"/>
      <c r="H8" s="60"/>
      <c r="I8" s="60"/>
      <c r="L8" s="59"/>
      <c r="M8" s="59"/>
      <c r="N8" s="59"/>
    </row>
    <row r="9" spans="1:14" x14ac:dyDescent="0.3">
      <c r="A9" s="1"/>
      <c r="B9" s="168"/>
      <c r="C9" s="168"/>
      <c r="D9" s="168"/>
      <c r="G9" s="58"/>
      <c r="H9" s="58"/>
      <c r="I9" s="58"/>
      <c r="L9" s="59"/>
      <c r="M9" s="59"/>
      <c r="N9" s="59"/>
    </row>
    <row r="10" spans="1:14" x14ac:dyDescent="0.3">
      <c r="A10" s="1" t="s">
        <v>11</v>
      </c>
      <c r="B10" s="168"/>
      <c r="C10" s="168"/>
      <c r="D10" s="168"/>
      <c r="G10" s="58"/>
      <c r="H10" s="58"/>
      <c r="I10" s="58"/>
      <c r="L10" s="59"/>
      <c r="M10" s="59"/>
      <c r="N10" s="59"/>
    </row>
    <row r="11" spans="1:14" x14ac:dyDescent="0.3">
      <c r="A11" s="1" t="s">
        <v>347</v>
      </c>
      <c r="B11" s="175">
        <v>3057.6000000000004</v>
      </c>
      <c r="C11" s="175">
        <v>3009.0183387270772</v>
      </c>
      <c r="D11" s="175">
        <v>2962.2605121395463</v>
      </c>
      <c r="G11" s="58"/>
      <c r="H11" s="58"/>
      <c r="I11" s="58"/>
      <c r="L11" s="59"/>
      <c r="M11" s="59"/>
      <c r="N11" s="59"/>
    </row>
    <row r="12" spans="1:14" x14ac:dyDescent="0.3">
      <c r="A12" s="1" t="s">
        <v>12</v>
      </c>
      <c r="B12" s="175">
        <v>2457</v>
      </c>
      <c r="C12" s="175">
        <v>2127.8058252427186</v>
      </c>
      <c r="D12" s="175">
        <v>2020.684849352333</v>
      </c>
      <c r="G12" s="58"/>
      <c r="H12" s="58"/>
      <c r="I12" s="58"/>
      <c r="L12" s="59"/>
      <c r="M12" s="59"/>
      <c r="N12" s="59"/>
    </row>
    <row r="13" spans="1:14" x14ac:dyDescent="0.3">
      <c r="A13" s="1" t="s">
        <v>348</v>
      </c>
      <c r="B13" s="175">
        <v>3361.85</v>
      </c>
      <c r="C13" s="175">
        <v>3336.2081984897518</v>
      </c>
      <c r="D13" s="175">
        <v>3312.0433077859161</v>
      </c>
      <c r="G13" s="58"/>
      <c r="H13" s="58"/>
      <c r="I13" s="58"/>
      <c r="L13" s="59"/>
      <c r="M13" s="59"/>
      <c r="N13" s="59"/>
    </row>
    <row r="14" spans="1:14" x14ac:dyDescent="0.3">
      <c r="A14" s="1" t="s">
        <v>349</v>
      </c>
      <c r="B14" s="175">
        <v>393.12</v>
      </c>
      <c r="C14" s="175">
        <v>386.873786407767</v>
      </c>
      <c r="D14" s="175">
        <v>380.86206584651302</v>
      </c>
      <c r="G14" s="58"/>
      <c r="H14" s="58"/>
      <c r="I14" s="58"/>
      <c r="L14" s="59"/>
      <c r="M14" s="59"/>
      <c r="N14" s="59"/>
    </row>
    <row r="15" spans="1:14" x14ac:dyDescent="0.3">
      <c r="A15" s="1" t="s">
        <v>350</v>
      </c>
      <c r="B15" s="175">
        <v>1193.7750000000001</v>
      </c>
      <c r="C15" s="175">
        <v>1159.004854368932</v>
      </c>
      <c r="D15" s="175">
        <v>1125.2474314261476</v>
      </c>
      <c r="G15" s="58"/>
      <c r="H15" s="58"/>
      <c r="I15" s="58"/>
      <c r="L15" s="59"/>
      <c r="M15" s="59"/>
      <c r="N15" s="59"/>
    </row>
    <row r="16" spans="1:14" x14ac:dyDescent="0.3">
      <c r="A16" s="2" t="s">
        <v>22</v>
      </c>
      <c r="B16" s="177">
        <v>10463.344999999999</v>
      </c>
      <c r="C16" s="177">
        <v>10018.911003236248</v>
      </c>
      <c r="D16" s="177">
        <v>9801.0981665504551</v>
      </c>
      <c r="G16" s="60"/>
      <c r="H16" s="60"/>
      <c r="I16" s="60"/>
      <c r="L16" s="59"/>
      <c r="M16" s="59"/>
      <c r="N16" s="59"/>
    </row>
    <row r="17" spans="1:14" x14ac:dyDescent="0.3">
      <c r="A17" s="1"/>
      <c r="B17" s="168"/>
      <c r="C17" s="168"/>
      <c r="D17" s="168"/>
      <c r="G17" s="58"/>
      <c r="H17" s="58"/>
      <c r="I17" s="58"/>
      <c r="L17" s="59"/>
      <c r="M17" s="59"/>
      <c r="N17" s="59"/>
    </row>
    <row r="18" spans="1:14" x14ac:dyDescent="0.3">
      <c r="A18" s="2" t="s">
        <v>351</v>
      </c>
      <c r="B18" s="177">
        <v>456.65499999999997</v>
      </c>
      <c r="C18" s="177">
        <v>727.58306364616942</v>
      </c>
      <c r="D18" s="177">
        <v>778.40366251935063</v>
      </c>
      <c r="G18" s="60"/>
      <c r="H18" s="60"/>
      <c r="I18" s="60"/>
      <c r="L18" s="59"/>
      <c r="M18" s="59"/>
      <c r="N18" s="59"/>
    </row>
    <row r="19" spans="1:14" x14ac:dyDescent="0.3">
      <c r="A19" s="1" t="s">
        <v>352</v>
      </c>
      <c r="B19" s="175">
        <v>-122.85</v>
      </c>
      <c r="C19" s="175">
        <v>-126</v>
      </c>
      <c r="D19" s="175">
        <v>-129.23076923076923</v>
      </c>
      <c r="G19" s="58"/>
      <c r="H19" s="58"/>
      <c r="I19" s="58"/>
      <c r="L19" s="59"/>
      <c r="M19" s="59"/>
      <c r="N19" s="59"/>
    </row>
    <row r="20" spans="1:14" x14ac:dyDescent="0.3">
      <c r="A20" s="1" t="s">
        <v>32</v>
      </c>
      <c r="B20" s="175">
        <v>333.80500000000001</v>
      </c>
      <c r="C20" s="175">
        <v>601.58306364616942</v>
      </c>
      <c r="D20" s="175">
        <v>649.17289328858135</v>
      </c>
      <c r="G20" s="58"/>
      <c r="H20" s="58"/>
      <c r="I20" s="58"/>
      <c r="L20" s="59"/>
      <c r="M20" s="59"/>
      <c r="N20" s="59"/>
    </row>
    <row r="21" spans="1:14" x14ac:dyDescent="0.3">
      <c r="A21" s="1" t="s">
        <v>353</v>
      </c>
      <c r="B21" s="175">
        <v>-116.83174999999999</v>
      </c>
      <c r="C21" s="175">
        <v>-210.55407227615927</v>
      </c>
      <c r="D21" s="175">
        <v>-227.21051265100348</v>
      </c>
      <c r="G21" s="58"/>
      <c r="H21" s="58"/>
      <c r="I21" s="58"/>
      <c r="L21" s="59"/>
      <c r="M21" s="59"/>
      <c r="N21" s="59"/>
    </row>
    <row r="22" spans="1:14" x14ac:dyDescent="0.3">
      <c r="A22" s="2" t="s">
        <v>77</v>
      </c>
      <c r="B22" s="177">
        <v>216.97325000000001</v>
      </c>
      <c r="C22" s="177">
        <v>391.02899137001009</v>
      </c>
      <c r="D22" s="177">
        <v>421.96238063757789</v>
      </c>
      <c r="G22" s="60"/>
      <c r="H22" s="60"/>
      <c r="I22" s="60"/>
      <c r="L22" s="59"/>
      <c r="M22" s="59"/>
      <c r="N22" s="59"/>
    </row>
    <row r="23" spans="1:14" x14ac:dyDescent="0.3">
      <c r="C23" s="52"/>
      <c r="D23" s="52"/>
      <c r="G23" s="58"/>
      <c r="H23" s="58"/>
      <c r="I23" s="58"/>
      <c r="L23" s="59"/>
      <c r="M23" s="59"/>
      <c r="N23" s="59"/>
    </row>
    <row r="24" spans="1:14" x14ac:dyDescent="0.3">
      <c r="C24" s="52"/>
      <c r="D24" s="52"/>
      <c r="G24" s="58"/>
      <c r="H24" s="58"/>
      <c r="I24" s="58"/>
      <c r="L24" s="59"/>
      <c r="M24" s="59"/>
      <c r="N24" s="59"/>
    </row>
    <row r="25" spans="1:14" x14ac:dyDescent="0.3">
      <c r="A25" s="14" t="s">
        <v>381</v>
      </c>
      <c r="B25" s="52"/>
      <c r="C25" s="52"/>
      <c r="D25" s="52"/>
      <c r="G25" s="58"/>
      <c r="H25" s="58"/>
      <c r="I25" s="58"/>
      <c r="L25" s="59"/>
      <c r="M25" s="59"/>
      <c r="N25" s="59"/>
    </row>
    <row r="26" spans="1:14" x14ac:dyDescent="0.3">
      <c r="A26" s="1"/>
      <c r="B26" s="174">
        <v>2020</v>
      </c>
      <c r="C26" s="174">
        <v>2019</v>
      </c>
      <c r="D26" s="174">
        <v>2018</v>
      </c>
      <c r="G26" s="56"/>
      <c r="H26" s="56"/>
      <c r="I26" s="56"/>
      <c r="L26" s="59"/>
      <c r="M26" s="59"/>
      <c r="N26" s="59"/>
    </row>
    <row r="27" spans="1:14" x14ac:dyDescent="0.3">
      <c r="A27" s="1"/>
      <c r="B27" s="1"/>
      <c r="C27" s="1"/>
      <c r="D27" s="1"/>
      <c r="G27" s="58"/>
      <c r="H27" s="58"/>
      <c r="I27" s="58"/>
      <c r="L27" s="59"/>
      <c r="M27" s="59"/>
      <c r="N27" s="59"/>
    </row>
    <row r="28" spans="1:14" x14ac:dyDescent="0.3">
      <c r="A28" s="1" t="s">
        <v>354</v>
      </c>
      <c r="B28" s="175">
        <v>1179.3599999999999</v>
      </c>
      <c r="C28" s="175">
        <v>1160.6213592233007</v>
      </c>
      <c r="D28" s="175">
        <v>1142.5861975395392</v>
      </c>
      <c r="G28" s="58"/>
      <c r="H28" s="58"/>
      <c r="I28" s="58"/>
      <c r="L28" s="59"/>
      <c r="M28" s="59"/>
      <c r="N28" s="59"/>
    </row>
    <row r="29" spans="1:14" x14ac:dyDescent="0.3">
      <c r="A29" s="1" t="s">
        <v>203</v>
      </c>
      <c r="B29" s="175">
        <v>890.08920000000001</v>
      </c>
      <c r="C29" s="175">
        <v>875.94673139158579</v>
      </c>
      <c r="D29" s="175">
        <v>862.33519408747986</v>
      </c>
      <c r="G29" s="58"/>
      <c r="H29" s="58"/>
      <c r="I29" s="58"/>
      <c r="L29" s="59"/>
      <c r="M29" s="59"/>
      <c r="N29" s="59"/>
    </row>
    <row r="30" spans="1:14" x14ac:dyDescent="0.3">
      <c r="A30" s="1" t="s">
        <v>355</v>
      </c>
      <c r="B30" s="175">
        <v>1599.6707999999999</v>
      </c>
      <c r="C30" s="175">
        <v>1574.2539158576051</v>
      </c>
      <c r="D30" s="175">
        <v>1549.7912229404358</v>
      </c>
      <c r="G30" s="60"/>
      <c r="H30" s="60"/>
      <c r="I30" s="60"/>
      <c r="L30" s="59"/>
      <c r="M30" s="59"/>
      <c r="N30" s="59"/>
    </row>
    <row r="31" spans="1:14" x14ac:dyDescent="0.3">
      <c r="A31" s="2" t="s">
        <v>150</v>
      </c>
      <c r="B31" s="177">
        <v>3669.12</v>
      </c>
      <c r="C31" s="177">
        <v>3610.8220064724915</v>
      </c>
      <c r="D31" s="177">
        <v>3554.7126145674547</v>
      </c>
      <c r="G31" s="58"/>
      <c r="H31" s="58"/>
      <c r="I31" s="58"/>
      <c r="L31" s="59"/>
      <c r="M31" s="59"/>
      <c r="N31" s="59"/>
    </row>
    <row r="32" spans="1:14" x14ac:dyDescent="0.3">
      <c r="A32" s="1" t="s">
        <v>356</v>
      </c>
      <c r="B32" s="175">
        <v>2882.88</v>
      </c>
      <c r="C32" s="175">
        <v>2837.0744336569578</v>
      </c>
      <c r="D32" s="175">
        <v>2792.9884828744289</v>
      </c>
      <c r="G32" s="60"/>
      <c r="H32" s="60"/>
      <c r="I32" s="60"/>
      <c r="L32" s="59"/>
      <c r="M32" s="59"/>
      <c r="N32" s="59"/>
    </row>
    <row r="33" spans="1:14" x14ac:dyDescent="0.3">
      <c r="A33" s="2" t="s">
        <v>320</v>
      </c>
      <c r="B33" s="177">
        <v>6552</v>
      </c>
      <c r="C33" s="177">
        <v>6447.8964401294497</v>
      </c>
      <c r="D33" s="177">
        <v>6347.7010974418836</v>
      </c>
      <c r="G33" s="58"/>
      <c r="H33" s="58"/>
      <c r="I33" s="58"/>
      <c r="L33" s="59"/>
      <c r="M33" s="59"/>
      <c r="N33" s="59"/>
    </row>
    <row r="34" spans="1:14" x14ac:dyDescent="0.3">
      <c r="A34" s="1"/>
      <c r="B34" s="168"/>
      <c r="C34" s="168"/>
      <c r="D34" s="168"/>
      <c r="G34" s="58"/>
      <c r="H34" s="58"/>
      <c r="I34" s="58"/>
      <c r="L34" s="59"/>
      <c r="M34" s="59"/>
      <c r="N34" s="59"/>
    </row>
    <row r="35" spans="1:14" x14ac:dyDescent="0.3">
      <c r="A35" s="1" t="s">
        <v>157</v>
      </c>
      <c r="B35" s="175">
        <v>2532.25</v>
      </c>
      <c r="C35" s="175">
        <v>2458.4951456310673</v>
      </c>
      <c r="D35" s="175">
        <v>2386.8884909039493</v>
      </c>
      <c r="G35" s="58"/>
      <c r="H35" s="58"/>
      <c r="I35" s="58"/>
      <c r="L35" s="59"/>
      <c r="M35" s="59"/>
      <c r="N35" s="59"/>
    </row>
    <row r="36" spans="1:14" x14ac:dyDescent="0.3">
      <c r="A36" s="1" t="s">
        <v>162</v>
      </c>
      <c r="B36" s="175">
        <v>1365</v>
      </c>
      <c r="C36" s="175">
        <v>1400</v>
      </c>
      <c r="D36" s="175">
        <v>1435.897435897436</v>
      </c>
      <c r="G36" s="60"/>
      <c r="H36" s="60"/>
      <c r="I36" s="60"/>
      <c r="L36" s="59"/>
      <c r="M36" s="59"/>
      <c r="N36" s="59"/>
    </row>
    <row r="37" spans="1:14" x14ac:dyDescent="0.3">
      <c r="A37" s="2" t="s">
        <v>210</v>
      </c>
      <c r="B37" s="177">
        <v>3897.25</v>
      </c>
      <c r="C37" s="177">
        <v>3858.4951456310673</v>
      </c>
      <c r="D37" s="177">
        <v>3822.7859268013854</v>
      </c>
      <c r="G37" s="58"/>
      <c r="H37" s="58"/>
      <c r="I37" s="58"/>
      <c r="L37" s="59"/>
      <c r="M37" s="59"/>
      <c r="N37" s="59"/>
    </row>
    <row r="38" spans="1:14" x14ac:dyDescent="0.3">
      <c r="A38" s="1"/>
      <c r="B38" s="168"/>
      <c r="C38" s="168"/>
      <c r="D38" s="168"/>
      <c r="G38" s="58"/>
      <c r="H38" s="58"/>
      <c r="I38" s="58"/>
      <c r="L38" s="59"/>
      <c r="M38" s="59"/>
      <c r="N38" s="59"/>
    </row>
    <row r="39" spans="1:14" x14ac:dyDescent="0.3">
      <c r="A39" s="1" t="s">
        <v>167</v>
      </c>
      <c r="B39" s="175">
        <v>1000.3098</v>
      </c>
      <c r="C39" s="175">
        <v>975.68640776699044</v>
      </c>
      <c r="D39" s="175">
        <v>951.3880362973398</v>
      </c>
      <c r="G39" s="58"/>
      <c r="H39" s="58"/>
      <c r="I39" s="58"/>
      <c r="L39" s="59"/>
      <c r="M39" s="59"/>
      <c r="N39" s="59"/>
    </row>
    <row r="40" spans="1:14" x14ac:dyDescent="0.3">
      <c r="A40" s="1" t="s">
        <v>166</v>
      </c>
      <c r="B40" s="175">
        <v>1654.4402</v>
      </c>
      <c r="C40" s="175">
        <v>1613.7148867313917</v>
      </c>
      <c r="D40" s="175">
        <v>1573.5271343431584</v>
      </c>
      <c r="G40" s="60"/>
      <c r="H40" s="60"/>
      <c r="I40" s="60"/>
      <c r="L40" s="59"/>
      <c r="M40" s="59"/>
      <c r="N40" s="59"/>
    </row>
    <row r="41" spans="1:14" x14ac:dyDescent="0.3">
      <c r="A41" s="2" t="s">
        <v>357</v>
      </c>
      <c r="B41" s="177">
        <v>2654.75</v>
      </c>
      <c r="C41" s="177">
        <v>2589.401294498382</v>
      </c>
      <c r="D41" s="177">
        <v>2524.9151706404982</v>
      </c>
    </row>
    <row r="42" spans="1:14" x14ac:dyDescent="0.3">
      <c r="A42" s="63"/>
      <c r="B42" s="52"/>
      <c r="C42" s="52"/>
      <c r="D42" s="52"/>
    </row>
    <row r="43" spans="1:14" x14ac:dyDescent="0.3">
      <c r="C43" s="52"/>
      <c r="D43" s="52"/>
    </row>
    <row r="44" spans="1:14" x14ac:dyDescent="0.3">
      <c r="C44" s="52"/>
      <c r="D44" s="52"/>
    </row>
    <row r="45" spans="1:14" x14ac:dyDescent="0.3">
      <c r="C45" s="52"/>
      <c r="D45" s="52"/>
    </row>
    <row r="46" spans="1:14" x14ac:dyDescent="0.3">
      <c r="C46" s="52"/>
      <c r="D46" s="52"/>
    </row>
    <row r="47" spans="1:14" x14ac:dyDescent="0.3">
      <c r="C47" s="52"/>
      <c r="D47" s="52"/>
    </row>
    <row r="48" spans="1:14" x14ac:dyDescent="0.3">
      <c r="C48" s="52"/>
      <c r="D48" s="52"/>
    </row>
    <row r="49" spans="3:4" x14ac:dyDescent="0.3">
      <c r="C49" s="52"/>
      <c r="D49" s="52"/>
    </row>
    <row r="50" spans="3:4" x14ac:dyDescent="0.3">
      <c r="C50" s="52"/>
      <c r="D50" s="52"/>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Navigation</vt:lpstr>
      <vt:lpstr>Q1-b</vt:lpstr>
      <vt:lpstr>Q2-bii</vt:lpstr>
      <vt:lpstr>Q2-ci</vt:lpstr>
      <vt:lpstr>Q3-aii</vt:lpstr>
      <vt:lpstr>Q5-bi</vt:lpstr>
      <vt:lpstr>Q5-bii</vt:lpstr>
      <vt:lpstr>Q5-ci</vt:lpstr>
      <vt:lpstr>Q5-di</vt:lpstr>
      <vt:lpstr>Q5-dii</vt:lpstr>
      <vt:lpstr>Q6-ci</vt:lpstr>
      <vt:lpstr>Q6-di</vt:lpstr>
      <vt:lpstr>Q7-di</vt:lpstr>
      <vt:lpstr>Q7-dii</vt:lpstr>
      <vt:lpstr>Case Study Exhibits --&gt;</vt:lpstr>
      <vt:lpstr>BJA Sect 2.7 Exh A</vt:lpstr>
      <vt:lpstr>BJA Sect 2.7 Exh B</vt:lpstr>
      <vt:lpstr>BJA Sect 2.7 Exh C</vt:lpstr>
      <vt:lpstr>BJA Sect 2.7 Exh E</vt:lpstr>
      <vt:lpstr>BJT Sect 3.5 Exh A</vt:lpstr>
      <vt:lpstr>BJT Sect 3.5 Exh B</vt:lpstr>
      <vt:lpstr>BJT Sect 3.5 Exh C</vt:lpstr>
      <vt:lpstr>Frenz Sect 4.5 Exh C</vt:lpstr>
      <vt:lpstr>Big Ben Sect 5.5 IS</vt:lpstr>
      <vt:lpstr>Big Ben Sect 5.5 BS</vt:lpstr>
      <vt:lpstr>Darwin Sect 6.7.1</vt:lpstr>
      <vt:lpstr>Darwin Sect 6.8 Exh A</vt:lpstr>
      <vt:lpstr>Darwin Sect 6.8 Exh B</vt:lpstr>
      <vt:lpstr>Snappy Sect 7.4</vt:lpstr>
      <vt:lpstr>SEA Sect 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2018-12-31T14:01:19Z</cp:lastPrinted>
  <dcterms:created xsi:type="dcterms:W3CDTF">2016-11-07T18:30:57Z</dcterms:created>
  <dcterms:modified xsi:type="dcterms:W3CDTF">2021-11-18T14:53:59Z</dcterms:modified>
</cp:coreProperties>
</file>